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875" tabRatio="843" activeTab="0"/>
  </bookViews>
  <sheets>
    <sheet name="Naslovna strana" sheetId="1" r:id="rId1"/>
    <sheet name="1. Korekcioni element" sheetId="2" r:id="rId2"/>
    <sheet name="2. Operativni troskovi" sheetId="3" r:id="rId3"/>
    <sheet name="3. Stopa prinosa" sheetId="4" r:id="rId4"/>
    <sheet name="4. Reg. sred. i amortizacija " sheetId="5" r:id="rId5"/>
    <sheet name="5. Ostali prihodi" sheetId="6" r:id="rId6"/>
    <sheet name="6. Gubici u sistemu" sheetId="7" r:id="rId7"/>
    <sheet name="7. Ostvaren prihod" sheetId="8" r:id="rId8"/>
    <sheet name="8. Razlika MOP i UMOP" sheetId="9" r:id="rId9"/>
    <sheet name="9. Investicije" sheetId="10" r:id="rId10"/>
    <sheet name="10. Prikljucci" sheetId="11" r:id="rId11"/>
  </sheets>
  <definedNames>
    <definedName name="_xlnm.Print_Area" localSheetId="1">'1. Korekcioni element'!$B$1:$I$22</definedName>
    <definedName name="_xlnm.Print_Area" localSheetId="10">'10. Prikljucci'!$B$1:$D$20</definedName>
    <definedName name="_xlnm.Print_Area" localSheetId="2">'2. Operativni troskovi'!$B$1:$E$86</definedName>
    <definedName name="_xlnm.Print_Area" localSheetId="3">'3. Stopa prinosa'!$B$1:$E$19</definedName>
    <definedName name="_xlnm.Print_Area" localSheetId="4">'4. Reg. sred. i amortizacija '!$A$1:$D$29</definedName>
    <definedName name="_xlnm.Print_Area" localSheetId="5">'5. Ostali prihodi'!$B$1:$D$19</definedName>
    <definedName name="_xlnm.Print_Area" localSheetId="6">'6. Gubici u sistemu'!$B$1:$P$17</definedName>
    <definedName name="_xlnm.Print_Area" localSheetId="7">'7. Ostvaren prihod'!$B$1:$P$39</definedName>
    <definedName name="_xlnm.Print_Area" localSheetId="8">'8. Razlika MOP i UMOP'!$B$1:$H$17</definedName>
    <definedName name="_xlnm.Print_Area" localSheetId="9">'9. Investicije'!$B$1:$J$29</definedName>
    <definedName name="_xlnm.Print_Area" localSheetId="0">'Naslovna strana'!$B$1:$K$33</definedName>
  </definedNames>
  <calcPr fullCalcOnLoad="1"/>
</workbook>
</file>

<file path=xl/sharedStrings.xml><?xml version="1.0" encoding="utf-8"?>
<sst xmlns="http://schemas.openxmlformats.org/spreadsheetml/2006/main" count="462" uniqueCount="331">
  <si>
    <t>у 000 динара</t>
  </si>
  <si>
    <t>I</t>
  </si>
  <si>
    <t>II</t>
  </si>
  <si>
    <t xml:space="preserve">Дистрибуција електричне енергије </t>
  </si>
  <si>
    <t>* Телефон:</t>
  </si>
  <si>
    <t>* Телефакс:</t>
  </si>
  <si>
    <t>1.</t>
  </si>
  <si>
    <t>2.</t>
  </si>
  <si>
    <t>3.</t>
  </si>
  <si>
    <t>3.1.</t>
  </si>
  <si>
    <t>3.2.</t>
  </si>
  <si>
    <t>3.3.</t>
  </si>
  <si>
    <t>3.4.</t>
  </si>
  <si>
    <t>3.5.</t>
  </si>
  <si>
    <t>5.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</si>
  <si>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</si>
  <si>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</si>
  <si>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</si>
  <si>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</si>
  <si>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</si>
  <si>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закупнина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</si>
  <si>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</si>
  <si>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</si>
  <si>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</si>
  <si>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</si>
  <si>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</si>
  <si>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</si>
  <si>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</si>
  <si>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>у %</t>
  </si>
  <si>
    <t>Други приходи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</si>
  <si>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</si>
  <si>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</si>
  <si>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</si>
  <si>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Енергетска делатност:</t>
  </si>
  <si>
    <t>Особа за контакт:</t>
  </si>
  <si>
    <t>Подаци за контакт:</t>
  </si>
  <si>
    <t>Позиција</t>
  </si>
  <si>
    <t>Трошкови осталог материјала (режијског)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</si>
  <si>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</si>
  <si>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</si>
  <si>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</si>
  <si>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</si>
  <si>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</si>
  <si>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1.2.</t>
  </si>
  <si>
    <t>1.3.</t>
  </si>
  <si>
    <t>2.3.</t>
  </si>
  <si>
    <t>2.4.</t>
  </si>
  <si>
    <t>Трошкови услуга на изради учинака</t>
  </si>
  <si>
    <t>Трошкови сајмова</t>
  </si>
  <si>
    <t>Трошкови истраживања</t>
  </si>
  <si>
    <t>Трошкови осталих услуга</t>
  </si>
  <si>
    <t>3.6.</t>
  </si>
  <si>
    <t>3.7.</t>
  </si>
  <si>
    <t>3.8.</t>
  </si>
  <si>
    <t>4.</t>
  </si>
  <si>
    <t>Трошкови чланарина</t>
  </si>
  <si>
    <t>Трошкови пореза</t>
  </si>
  <si>
    <t>Трошкови доприноса</t>
  </si>
  <si>
    <t>4.1.</t>
  </si>
  <si>
    <t>4.2.</t>
  </si>
  <si>
    <t>4.3.</t>
  </si>
  <si>
    <t>4.4.</t>
  </si>
  <si>
    <t>4.5.</t>
  </si>
  <si>
    <t>4.6.</t>
  </si>
  <si>
    <t>4.7.</t>
  </si>
  <si>
    <t>4.8.</t>
  </si>
  <si>
    <t>6.</t>
  </si>
  <si>
    <t>7.</t>
  </si>
  <si>
    <t>Назив енергетског субјекта:</t>
  </si>
  <si>
    <t>Седиште и адреса:</t>
  </si>
  <si>
    <t xml:space="preserve">Напомена: </t>
  </si>
  <si>
    <t>Датум обраде:</t>
  </si>
  <si>
    <t>1.1.</t>
  </si>
  <si>
    <t>Трошкови материјала за израду</t>
  </si>
  <si>
    <t>2.1.</t>
  </si>
  <si>
    <t>Трошкови зарада и накнада зарада (бруто)</t>
  </si>
  <si>
    <t>2.2.</t>
  </si>
  <si>
    <t>Трошкови пореза и доприноса на зараде и накнаде зарада на терет послодавца</t>
  </si>
  <si>
    <t>8.</t>
  </si>
  <si>
    <t>Март</t>
  </si>
  <si>
    <t>Април</t>
  </si>
  <si>
    <t>Мај</t>
  </si>
  <si>
    <t>Јун</t>
  </si>
  <si>
    <t>Јул</t>
  </si>
  <si>
    <t>Кредити од домаћих пословних банака</t>
  </si>
  <si>
    <t>Инокредити</t>
  </si>
  <si>
    <t>Донације и остала прибављања без накнаде</t>
  </si>
  <si>
    <t>Укупно (I + II)</t>
  </si>
  <si>
    <t>Број лиценце:</t>
  </si>
  <si>
    <t>АГЕНЦИЈА ЗА ЕНЕРГЕТИКУ РЕПУБЛИКЕ СРБИЈЕ</t>
  </si>
  <si>
    <t>Напомена: У случају потребе повећати број редова.</t>
  </si>
  <si>
    <t>Трошкови канцеларијског материјала</t>
  </si>
  <si>
    <t>Сви други трошкови осталог материјала (режијског)</t>
  </si>
  <si>
    <t>Трошкови електричне енергије</t>
  </si>
  <si>
    <t>Трошкови горива за транспортна средства</t>
  </si>
  <si>
    <t>Сви други трошкови горива и енергије</t>
  </si>
  <si>
    <t>Трошкови превоза на радно место и са радног места</t>
  </si>
  <si>
    <t>Јубиларне награде</t>
  </si>
  <si>
    <t>Отпремнине</t>
  </si>
  <si>
    <t>Сви други остали лични расходи и накнаде</t>
  </si>
  <si>
    <t>3.2.1.</t>
  </si>
  <si>
    <t>3.2.2.</t>
  </si>
  <si>
    <t>Сви други трошкови транспортних услуга</t>
  </si>
  <si>
    <t>3.3.1.</t>
  </si>
  <si>
    <t>3.3.2.</t>
  </si>
  <si>
    <t>Сви други трошкови услуга одржавања</t>
  </si>
  <si>
    <t>Сви остали трошкови закупнина</t>
  </si>
  <si>
    <t>Трошкови чувања имовине и физичког обезбеђења</t>
  </si>
  <si>
    <t>Трошкови студентских и омладинских задруга</t>
  </si>
  <si>
    <t>Сви остали трошкови непроизводних услуга</t>
  </si>
  <si>
    <t>4.3.1.</t>
  </si>
  <si>
    <t>Трошкови премија осигурања имовине</t>
  </si>
  <si>
    <t>4.3.2.</t>
  </si>
  <si>
    <t>Трошкови премија осигурања запослених</t>
  </si>
  <si>
    <t>Сви други трошкови премија осигурања</t>
  </si>
  <si>
    <t>Трошкови пореза на имовину</t>
  </si>
  <si>
    <t>Сви други трошкови пореза</t>
  </si>
  <si>
    <t>Сви други остали нематеријални трошкови</t>
  </si>
  <si>
    <t>9.</t>
  </si>
  <si>
    <t>10.</t>
  </si>
  <si>
    <t>Економско - финансијски подаци</t>
  </si>
  <si>
    <t>Приход по основу фактурисања дела трошкова система</t>
  </si>
  <si>
    <t>Приход по основу фактурисања трошкова изградње индивидуалних прикључака</t>
  </si>
  <si>
    <t>Скраћенице</t>
  </si>
  <si>
    <t>Оперативни трошкови</t>
  </si>
  <si>
    <t>Трошкови амортизације</t>
  </si>
  <si>
    <t>Регулисана средства</t>
  </si>
  <si>
    <t>Остали приходи</t>
  </si>
  <si>
    <t>Корекциони елемент</t>
  </si>
  <si>
    <t>Учешће сопственог капитала у финансирању регулисаних средстава</t>
  </si>
  <si>
    <t>Учешће позајмљеног капитала у финансирању регулисаних средстава</t>
  </si>
  <si>
    <t>Стопа пореза на добит према важећим законским прописима</t>
  </si>
  <si>
    <t>Тражени подаци се уносе у ћелије обојене жутом бојом.</t>
  </si>
  <si>
    <t>Трошкови природног гаса</t>
  </si>
  <si>
    <t>Трошкови добровољног додатног пензијског и инвалидског осигурања</t>
  </si>
  <si>
    <t>Трошкови ПТТ услуга</t>
  </si>
  <si>
    <t>Трошкови услуга одржавања гасоводног система</t>
  </si>
  <si>
    <t>Трошкови закупа пословног простора</t>
  </si>
  <si>
    <t>Трошкови развоја који се не капитализују</t>
  </si>
  <si>
    <t>Трошкови адвокатских услуга</t>
  </si>
  <si>
    <t>Трошкови такси (административне, судске, регистрационе, локалне и др.)</t>
  </si>
  <si>
    <t>Остварено</t>
  </si>
  <si>
    <t>Редни
број</t>
  </si>
  <si>
    <t>Напомене</t>
  </si>
  <si>
    <t>Максимално одобрени приход</t>
  </si>
  <si>
    <t>2</t>
  </si>
  <si>
    <t>3</t>
  </si>
  <si>
    <t>4</t>
  </si>
  <si>
    <t>5</t>
  </si>
  <si>
    <t>6</t>
  </si>
  <si>
    <t>Део резервисања за накнаде и друге бенифиције запослених а који се исплаћују у регулаторном периоду</t>
  </si>
  <si>
    <t>Приходи од активирања учинака и робе</t>
  </si>
  <si>
    <t>7</t>
  </si>
  <si>
    <t>8</t>
  </si>
  <si>
    <t>Сопствена
средства</t>
  </si>
  <si>
    <t>Остали
извори</t>
  </si>
  <si>
    <t>1</t>
  </si>
  <si>
    <t>Корекциони
елемент</t>
  </si>
  <si>
    <t>Усклађени максимално одобрени приход</t>
  </si>
  <si>
    <t>Учешће (у %)</t>
  </si>
  <si>
    <t>Јануар</t>
  </si>
  <si>
    <t>Фебруар</t>
  </si>
  <si>
    <t>Август</t>
  </si>
  <si>
    <t>Септембар</t>
  </si>
  <si>
    <t>Октобар</t>
  </si>
  <si>
    <t>Новембар</t>
  </si>
  <si>
    <t>Децембар</t>
  </si>
  <si>
    <t>Стопа приноса на регулисана средства</t>
  </si>
  <si>
    <t>Припадајући део кумулиране разлике максимално одобреног прихода и усклађеног максимално одобреног прихода</t>
  </si>
  <si>
    <t>Регулаторни период:</t>
  </si>
  <si>
    <t>Сви други трошкови природног гаса</t>
  </si>
  <si>
    <t>Конто</t>
  </si>
  <si>
    <t>Трошкови смештаја, исхране и превоза на службеном путу и на терену</t>
  </si>
  <si>
    <t>Трошкови стручног образовања запослених, услуге у вези са стручним усавршавањем (семинари, симпозијуми и сл.) и трошкови часописа и стручне литературе</t>
  </si>
  <si>
    <t>(остварено=одобрено)</t>
  </si>
  <si>
    <t>Цена сопственог капитала после опорезивања</t>
  </si>
  <si>
    <t>Пондерисана просечна цена позајмљеног капитала</t>
  </si>
  <si>
    <t>Приходи по основу обуставе испоруке природног гаса</t>
  </si>
  <si>
    <t>Приходи по основу накнађених штета</t>
  </si>
  <si>
    <t>Приходи по основу издавања одобрења са условима за извођење радова у заштитном појасу цевовода</t>
  </si>
  <si>
    <t>Број запослених на крају регулаторног периода (директно алоцирани запослени + припадајући део зајеничких запослених) - само информативно</t>
  </si>
  <si>
    <t>Број запослених</t>
  </si>
  <si>
    <t>Индекс потрошачких цена у РС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</si>
  <si>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</si>
  <si>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</si>
  <si>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r>
      <t>ППЦК</t>
    </r>
    <r>
      <rPr>
        <vertAlign val="subscript"/>
        <sz val="10"/>
        <color indexed="18"/>
        <rFont val="Arial Narrow"/>
        <family val="2"/>
      </rPr>
      <t>т</t>
    </r>
  </si>
  <si>
    <r>
      <t>РС</t>
    </r>
    <r>
      <rPr>
        <vertAlign val="subscript"/>
        <sz val="10"/>
        <color indexed="18"/>
        <rFont val="Arial Narrow"/>
        <family val="2"/>
      </rPr>
      <t>т</t>
    </r>
  </si>
  <si>
    <r>
      <t>ОП</t>
    </r>
    <r>
      <rPr>
        <vertAlign val="subscript"/>
        <sz val="10"/>
        <color indexed="18"/>
        <rFont val="Arial Narrow"/>
        <family val="2"/>
      </rPr>
      <t>т</t>
    </r>
  </si>
  <si>
    <r>
      <t>ТГ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</si>
  <si>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</si>
  <si>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r>
      <t>ПР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</si>
  <si>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>т</t>
    </r>
  </si>
  <si>
    <t xml:space="preserve">Трошкови за надокнаду губитака (у 000 дин) </t>
  </si>
  <si>
    <r>
      <t>Оправдана пондерисана просечна набавна цена природног гаса за надокнаду губитака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</si>
  <si>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 xml:space="preserve">Индекс потрошачких цена у Републици Србији </t>
  </si>
  <si>
    <t>Разлика максимално одобреног прихода и усклађеног максимално одобреног прихода</t>
  </si>
  <si>
    <t>Кумулирана разлика максимално одобреног прихода и усклађеног максимално одобреног прихода у наредном регулаторном периоду</t>
  </si>
  <si>
    <t>Кумулирана разлика максимално одобреног прихода и усклађеног максимално одобреног прихода</t>
  </si>
  <si>
    <t>Пондерисана просечна цена капитала</t>
  </si>
  <si>
    <t>Укупна улагања</t>
  </si>
  <si>
    <t>Дистрибуција и управљање дистрибутивним системом за природни гас</t>
  </si>
  <si>
    <t>Трошкови за надокнаду губитака у систему за дистрибуцију природног гаса</t>
  </si>
  <si>
    <t>1.2.1.</t>
  </si>
  <si>
    <t>1.2.2.</t>
  </si>
  <si>
    <t>1.3.1.</t>
  </si>
  <si>
    <t>1.3.2.</t>
  </si>
  <si>
    <t>1.3.3.</t>
  </si>
  <si>
    <t>1.3.3.1.</t>
  </si>
  <si>
    <t>1.3.3.2.</t>
  </si>
  <si>
    <t>1.3.4.</t>
  </si>
  <si>
    <t>2.5.</t>
  </si>
  <si>
    <t>2.6.</t>
  </si>
  <si>
    <t>2.7.</t>
  </si>
  <si>
    <t>2.8.</t>
  </si>
  <si>
    <t>2.8.1.</t>
  </si>
  <si>
    <t>2.8.2.</t>
  </si>
  <si>
    <t>2.8.3.</t>
  </si>
  <si>
    <t>2.8.4.</t>
  </si>
  <si>
    <t>2.8.5.</t>
  </si>
  <si>
    <t>2.8.6.</t>
  </si>
  <si>
    <t>3.4.1.</t>
  </si>
  <si>
    <t>3.4.2.</t>
  </si>
  <si>
    <t>3.4.3.</t>
  </si>
  <si>
    <t>3.9.</t>
  </si>
  <si>
    <t>Трошкови закупа система за дистрибуцију природног гаса</t>
  </si>
  <si>
    <t>4.1.1.</t>
  </si>
  <si>
    <t>4.1.2.</t>
  </si>
  <si>
    <t>4.1.3.</t>
  </si>
  <si>
    <t>4.1.4.</t>
  </si>
  <si>
    <t>4.1.5.</t>
  </si>
  <si>
    <t>4.3.3.</t>
  </si>
  <si>
    <t>4.6.1.</t>
  </si>
  <si>
    <t>4.6.2.</t>
  </si>
  <si>
    <t>4.8.1.</t>
  </si>
  <si>
    <t>4.8.2.</t>
  </si>
  <si>
    <t>Укупно оперативни трошкови (1 + 2 + 3 + 4 + 5)</t>
  </si>
  <si>
    <r>
      <t>Количина природног гаса потребна за надокнаду губитака у систему за дистрибуцију природног гаса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</si>
  <si>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Степен искоришћености капацитета дистрибутивног система</t>
  </si>
  <si>
    <t>Улагања у систем за дистрибуцију природног гаса</t>
  </si>
  <si>
    <t>Приход од типских прикључака</t>
  </si>
  <si>
    <t>Приход по основу фактурисања трошкова изградње типских прикључака</t>
  </si>
  <si>
    <t>Приход од индивидуалних прикључака</t>
  </si>
  <si>
    <t>Приход од групних прикључака</t>
  </si>
  <si>
    <t>Приход по основу фактурисања трошкова изградње групних прикључака</t>
  </si>
  <si>
    <t>Укупно (1 + 2 + 3)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</si>
  <si>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</si>
  <si>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</si>
  <si>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</si>
  <si>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</si>
  <si>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</si>
  <si>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</si>
  <si>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</si>
  <si>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</si>
  <si>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</si>
  <si>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Остала улагања (пословни простор, возила, рачунари, софтвер, канцеларијски намештај и сл.)</t>
  </si>
  <si>
    <t>Укупно (1 + 2 + 3 + 4 + 5 + 6 + 7)</t>
  </si>
  <si>
    <t>Добици од продаје регулисаних средстава</t>
  </si>
  <si>
    <t>Приходи по основу продаје остварених вишкова природног гаса</t>
  </si>
  <si>
    <t>Трошкови материјала и енергије</t>
  </si>
  <si>
    <t>1.4.</t>
  </si>
  <si>
    <t>1.5.</t>
  </si>
  <si>
    <t>Трошкови резервних делова</t>
  </si>
  <si>
    <t>Трошкови једнократног отписа алата и инвентара</t>
  </si>
  <si>
    <t>Трошкови накнада директору, односно члановима органа управљања и надзора</t>
  </si>
  <si>
    <r>
      <t>Реализовани тарифни елемент "енергент" мала потрошња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</si>
  <si>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ванвршна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</si>
  <si>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</si>
  <si>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неравномерна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</si>
  <si>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ванвршна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</si>
  <si>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</si>
  <si>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неравномерна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</si>
  <si>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"капацитет" ванвршна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</si>
  <si>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</si>
  <si>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ванвршна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</si>
  <si>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</si>
  <si>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t>20.</t>
  </si>
  <si>
    <t>21.</t>
  </si>
  <si>
    <t>22.</t>
  </si>
  <si>
    <t>9 (3 + 4 + 5 + 6 + 7 + 8)</t>
  </si>
  <si>
    <t>23.</t>
  </si>
  <si>
    <t>24.</t>
  </si>
  <si>
    <t>25.</t>
  </si>
  <si>
    <t>26.</t>
  </si>
  <si>
    <t>27.</t>
  </si>
  <si>
    <r>
      <t>Реализовани тарифни елемент "капацитет" неравномерна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</si>
  <si>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неравномерна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</si>
  <si>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"енергент" мала потрошња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</si>
  <si>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ванвршна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</si>
  <si>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 xml:space="preserve">) </t>
    </r>
  </si>
  <si>
    <r>
      <t>Тарифа "енергент" неравномерна потрошња 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</si>
  <si>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ванвршна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</si>
  <si>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 xml:space="preserve">) </t>
    </r>
  </si>
  <si>
    <r>
      <t>Тарифа "енергент" неравномерна потрошња 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</si>
  <si>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"капацитет" ванвршна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</si>
  <si>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</si>
  <si>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неравномерна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</si>
  <si>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ванвршна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</si>
  <si>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</si>
  <si>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неравномерна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</si>
  <si>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t>Средства
од прикључења</t>
  </si>
  <si>
    <t>Напомена: 1) У случају да је број обрачунских периода другачији у односу на податке приказане у табели, неопходно је у табели извршити потребна усклађивања података. 2) Подаци о реализованим тарифним елементима у претходном регулаторном периоду преузимају се из из одговарајуће енергетско-техничке табеле Инфо-правила</t>
  </si>
  <si>
    <r>
      <t>Напомена: Податак под редним бројем 1. Количина природног гаса потребног за надокнаду губитака у систему за дистрибуцију природног гаса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 се преузима из одговарајуће енергетско-техничке табеле Инфо-правила</t>
    </r>
  </si>
  <si>
    <t>Обрачунати корекциони елемент закључно са претходним регулаторним периодом</t>
  </si>
  <si>
    <t>Податак се преузима из одговарајуће енергетско-техничке табеле Инфо-правила.</t>
  </si>
  <si>
    <r>
      <t>СИДС</t>
    </r>
    <r>
      <rPr>
        <vertAlign val="subscript"/>
        <sz val="10"/>
        <color indexed="18"/>
        <rFont val="Arial Narrow"/>
        <family val="2"/>
      </rPr>
      <t>т</t>
    </r>
  </si>
  <si>
    <r>
      <t>УМОП</t>
    </r>
    <r>
      <rPr>
        <vertAlign val="subscript"/>
        <sz val="10"/>
        <color indexed="18"/>
        <rFont val="Arial Narrow"/>
        <family val="2"/>
      </rPr>
      <t>т</t>
    </r>
  </si>
  <si>
    <r>
      <t>Остварен приход (ОПР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(у 000 дин)</t>
    </r>
  </si>
  <si>
    <t>Извори финансирања улагања</t>
  </si>
  <si>
    <r>
      <t>Остварен приход
ОПР</t>
    </r>
    <r>
      <rPr>
        <vertAlign val="subscript"/>
        <sz val="10"/>
        <color indexed="18"/>
        <rFont val="Arial Narrow"/>
        <family val="2"/>
      </rPr>
      <t>т</t>
    </r>
  </si>
  <si>
    <r>
      <t>Остварено
ОППР</t>
    </r>
    <r>
      <rPr>
        <vertAlign val="subscript"/>
        <sz val="10"/>
        <color indexed="18"/>
        <rFont val="Arial Narrow"/>
        <family val="2"/>
      </rPr>
      <t>т</t>
    </r>
  </si>
  <si>
    <t>Нето вредност средстава на почетку регулаторног периода</t>
  </si>
  <si>
    <t>Нето вредност средстава прибављених без накнаде на почетку регулаторног периода</t>
  </si>
  <si>
    <t>Нето вредност средстава у припреми и аванса датих за набавку истих на почетку регулаторног периода, а која неће бити (односно нису) активирана у регулаторном периоду или која нису оправдана и/или ефикасна</t>
  </si>
  <si>
    <t>Вредност регулисаних средстава на почетку регулаторног периода (1 - 2 - 3)</t>
  </si>
  <si>
    <t>Нето вредност средстава на крају регулаторног периода</t>
  </si>
  <si>
    <t>Нето вредност средстава прибављених без накнаде на крају регулаторног периода</t>
  </si>
  <si>
    <t>Нето вредност средстава у припреми и аванса датих за набавку истих на крају регулаторног периода, а која неће бити (односно нису) активирана у регулаторном периоду или која нису оправдана и/или ефикасна</t>
  </si>
  <si>
    <t>Вредност регулисаних средстава на крају регулаторног периода (5 - 6 - 7)</t>
  </si>
  <si>
    <t>Регулисана средства у регулаторном периоду ((4 + 8) / 2)</t>
  </si>
  <si>
    <t>Табела: ГЕ-Д-КЕ-1 КОРЕКЦИОНИ ЕЛЕМЕНТ</t>
  </si>
  <si>
    <t>Табела: ГЕ-Д-КЕ-2 OПЕРАТИВНИ ТРОШКОВИ</t>
  </si>
  <si>
    <t>Табела: ГЕ-Д-КЕ-3 СТОПА ПРИНОСА НА РЕГУЛИСАНА СРЕДСТВА</t>
  </si>
  <si>
    <t xml:space="preserve">Табела: ГЕ-Д-КЕ-4а РЕГУЛИСАНА СРЕДСТВА </t>
  </si>
  <si>
    <t xml:space="preserve">Табела: ГЕ-Д-КЕ-4б ТРОШКОВИ АМОРТИЗАЦИЈЕ </t>
  </si>
  <si>
    <t>Табела: ГЕ-Д-КЕ-5 ОСТАЛИ ПРИХОДИ</t>
  </si>
  <si>
    <t xml:space="preserve">Табела: ГЕ-Д-КЕ-6 ТРОШКОВИ ЗА НАДОКНАДУ ГУБИТАКА У СИСТЕМУ ЗА ДИСТРИБУЦИЈУ ПРИРОДНОГ ГАСА </t>
  </si>
  <si>
    <t xml:space="preserve">Табела: ГЕ-Д-КЕ-7 ОСТВАРЕН ПРИХОД </t>
  </si>
  <si>
    <t>Табела: ГЕ-Д-КЕ-8 ПРИПАДАЈУЋИ ДЕО КУМУЛИРАНЕ РАЗЛИКЕ МАКСИМАЛНО ОДОБРЕНОГ ПРИХОДА И УСКЛАЂЕНОГ МАКСИМАЛНО ОДОБРЕНОГ ПРИХОДА</t>
  </si>
  <si>
    <t xml:space="preserve">Табела: ГЕ-Д-КЕ-9 УЛАГАЊА </t>
  </si>
  <si>
    <t>Табела: ГЕ-Д-КЕ-10 ПРИХОД ОД ПРИКЉУЧЕЊА</t>
  </si>
  <si>
    <t>Напомена: У случају да у регулаторном периоду  први пут није обрачуната разлика између максимално одобреног прихода и усклађеног максимално одобреног прихода, под редним бројем 5.  у колони за т-1 регулаторни период уноси се податак о кумулираној разлици максимално одобреног прихода и усклађеног максимално одобреног прихода  који је обрачунат у т-1 регулаторном периоду.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</si>
</sst>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;[Red]#,##0"/>
    <numFmt numFmtId="181" formatCode="0_)"/>
    <numFmt numFmtId="182" formatCode="General_)"/>
    <numFmt numFmtId="183" formatCode="0.0%"/>
    <numFmt numFmtId="184" formatCode="#,##0.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47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vertAlign val="superscript"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  <font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double"/>
      <top style="hair"/>
      <bottom style="hair"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2" fillId="0" borderId="0">
      <alignment/>
      <protection/>
    </xf>
    <xf numFmtId="182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45" fillId="33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vertical="center"/>
    </xf>
    <xf numFmtId="0" fontId="45" fillId="34" borderId="0" xfId="0" applyNumberFormat="1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49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4" borderId="0" xfId="0" applyFont="1" applyFill="1" applyAlignment="1">
      <alignment horizontal="left" vertical="center"/>
    </xf>
    <xf numFmtId="0" fontId="45" fillId="34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 wrapText="1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vertical="center"/>
    </xf>
    <xf numFmtId="0" fontId="45" fillId="33" borderId="19" xfId="0" applyFont="1" applyFill="1" applyBorder="1" applyAlignment="1">
      <alignment horizontal="center" vertical="center"/>
    </xf>
    <xf numFmtId="3" fontId="45" fillId="35" borderId="11" xfId="0" applyNumberFormat="1" applyFont="1" applyFill="1" applyBorder="1" applyAlignment="1">
      <alignment horizontal="right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5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horizontal="right" vertical="center"/>
    </xf>
    <xf numFmtId="0" fontId="45" fillId="0" borderId="0" xfId="0" applyFont="1" applyAlignment="1">
      <alignment vertical="center" wrapText="1"/>
    </xf>
    <xf numFmtId="0" fontId="45" fillId="35" borderId="0" xfId="0" applyFont="1" applyFill="1" applyAlignment="1">
      <alignment vertical="center"/>
    </xf>
    <xf numFmtId="3" fontId="45" fillId="33" borderId="22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3" borderId="23" xfId="0" applyFont="1" applyFill="1" applyBorder="1" applyAlignment="1">
      <alignment horizontal="right" vertical="center"/>
    </xf>
    <xf numFmtId="0" fontId="45" fillId="33" borderId="0" xfId="0" applyFont="1" applyFill="1" applyAlignment="1">
      <alignment horizontal="right" vertical="center"/>
    </xf>
    <xf numFmtId="0" fontId="45" fillId="33" borderId="22" xfId="0" applyFont="1" applyFill="1" applyBorder="1" applyAlignment="1">
      <alignment horizontal="left" vertical="center" wrapText="1"/>
    </xf>
    <xf numFmtId="3" fontId="45" fillId="33" borderId="22" xfId="0" applyNumberFormat="1" applyFont="1" applyFill="1" applyBorder="1" applyAlignment="1">
      <alignment horizontal="right" vertical="center" wrapText="1"/>
    </xf>
    <xf numFmtId="0" fontId="45" fillId="33" borderId="24" xfId="0" applyFont="1" applyFill="1" applyBorder="1" applyAlignment="1">
      <alignment horizontal="right" vertical="center"/>
    </xf>
    <xf numFmtId="0" fontId="45" fillId="33" borderId="25" xfId="0" applyFont="1" applyFill="1" applyBorder="1" applyAlignment="1">
      <alignment horizontal="left" vertical="center" wrapText="1"/>
    </xf>
    <xf numFmtId="3" fontId="45" fillId="34" borderId="25" xfId="0" applyNumberFormat="1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right" vertical="center"/>
    </xf>
    <xf numFmtId="0" fontId="45" fillId="33" borderId="15" xfId="0" applyFont="1" applyFill="1" applyBorder="1" applyAlignment="1">
      <alignment horizontal="left" vertical="center" wrapText="1"/>
    </xf>
    <xf numFmtId="3" fontId="45" fillId="34" borderId="15" xfId="0" applyNumberFormat="1" applyFont="1" applyFill="1" applyBorder="1" applyAlignment="1">
      <alignment horizontal="right" vertical="center" wrapText="1"/>
    </xf>
    <xf numFmtId="0" fontId="45" fillId="33" borderId="22" xfId="0" applyFont="1" applyFill="1" applyBorder="1" applyAlignment="1">
      <alignment vertical="center" wrapText="1"/>
    </xf>
    <xf numFmtId="0" fontId="45" fillId="33" borderId="25" xfId="0" applyFont="1" applyFill="1" applyBorder="1" applyAlignment="1">
      <alignment vertical="center" wrapText="1"/>
    </xf>
    <xf numFmtId="3" fontId="45" fillId="34" borderId="13" xfId="0" applyNumberFormat="1" applyFont="1" applyFill="1" applyBorder="1" applyAlignment="1">
      <alignment horizontal="right" vertical="center" wrapText="1"/>
    </xf>
    <xf numFmtId="0" fontId="45" fillId="33" borderId="26" xfId="0" applyFont="1" applyFill="1" applyBorder="1" applyAlignment="1">
      <alignment vertical="center" wrapText="1"/>
    </xf>
    <xf numFmtId="0" fontId="45" fillId="0" borderId="20" xfId="0" applyFont="1" applyBorder="1" applyAlignment="1">
      <alignment horizontal="center" vertical="center"/>
    </xf>
    <xf numFmtId="181" fontId="45" fillId="33" borderId="0" xfId="63" applyNumberFormat="1" applyFont="1" applyFill="1" applyBorder="1" applyAlignment="1" applyProtection="1">
      <alignment horizontal="center" vertical="center"/>
      <protection/>
    </xf>
    <xf numFmtId="181" fontId="45" fillId="33" borderId="0" xfId="63" applyNumberFormat="1" applyFont="1" applyFill="1" applyBorder="1" applyAlignment="1" applyProtection="1">
      <alignment horizontal="left" vertical="center"/>
      <protection/>
    </xf>
    <xf numFmtId="0" fontId="45" fillId="35" borderId="0" xfId="0" applyFont="1" applyFill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3" fontId="45" fillId="34" borderId="27" xfId="0" applyNumberFormat="1" applyFont="1" applyFill="1" applyBorder="1" applyAlignment="1">
      <alignment horizontal="right" vertical="center"/>
    </xf>
    <xf numFmtId="3" fontId="45" fillId="34" borderId="28" xfId="0" applyNumberFormat="1" applyFont="1" applyFill="1" applyBorder="1" applyAlignment="1">
      <alignment horizontal="right" vertical="center"/>
    </xf>
    <xf numFmtId="3" fontId="45" fillId="34" borderId="29" xfId="0" applyNumberFormat="1" applyFont="1" applyFill="1" applyBorder="1" applyAlignment="1">
      <alignment horizontal="right" vertical="center"/>
    </xf>
    <xf numFmtId="3" fontId="45" fillId="34" borderId="13" xfId="0" applyNumberFormat="1" applyFont="1" applyFill="1" applyBorder="1" applyAlignment="1">
      <alignment horizontal="right" vertical="center"/>
    </xf>
    <xf numFmtId="10" fontId="45" fillId="34" borderId="13" xfId="0" applyNumberFormat="1" applyFont="1" applyFill="1" applyBorder="1" applyAlignment="1">
      <alignment horizontal="right" vertical="center"/>
    </xf>
    <xf numFmtId="3" fontId="45" fillId="33" borderId="27" xfId="0" applyNumberFormat="1" applyFont="1" applyFill="1" applyBorder="1" applyAlignment="1">
      <alignment horizontal="right" vertical="center"/>
    </xf>
    <xf numFmtId="3" fontId="45" fillId="34" borderId="15" xfId="0" applyNumberFormat="1" applyFont="1" applyFill="1" applyBorder="1" applyAlignment="1">
      <alignment horizontal="right" vertical="center"/>
    </xf>
    <xf numFmtId="3" fontId="45" fillId="35" borderId="13" xfId="0" applyNumberFormat="1" applyFont="1" applyFill="1" applyBorder="1" applyAlignment="1">
      <alignment horizontal="right" vertical="center"/>
    </xf>
    <xf numFmtId="0" fontId="45" fillId="34" borderId="13" xfId="0" applyFont="1" applyFill="1" applyBorder="1" applyAlignment="1">
      <alignment vertical="center" wrapText="1"/>
    </xf>
    <xf numFmtId="3" fontId="45" fillId="33" borderId="15" xfId="0" applyNumberFormat="1" applyFont="1" applyFill="1" applyBorder="1" applyAlignment="1">
      <alignment horizontal="right" vertical="center"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181" fontId="45" fillId="33" borderId="0" xfId="63" applyNumberFormat="1" applyFont="1" applyFill="1" applyBorder="1" applyAlignment="1" applyProtection="1">
      <alignment horizontal="left" vertical="center"/>
      <protection/>
    </xf>
    <xf numFmtId="0" fontId="45" fillId="33" borderId="0" xfId="0" applyFont="1" applyFill="1" applyBorder="1" applyAlignment="1">
      <alignment horizontal="right" vertical="center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3" fontId="45" fillId="34" borderId="31" xfId="63" applyNumberFormat="1" applyFont="1" applyFill="1" applyBorder="1" applyAlignment="1" applyProtection="1">
      <alignment horizontal="right" vertical="center"/>
      <protection/>
    </xf>
    <xf numFmtId="0" fontId="45" fillId="33" borderId="24" xfId="0" applyFont="1" applyFill="1" applyBorder="1" applyAlignment="1">
      <alignment horizontal="center" vertical="center"/>
    </xf>
    <xf numFmtId="181" fontId="45" fillId="33" borderId="25" xfId="63" applyNumberFormat="1" applyFont="1" applyFill="1" applyBorder="1" applyAlignment="1" applyProtection="1">
      <alignment horizontal="left" vertical="center" wrapText="1"/>
      <protection/>
    </xf>
    <xf numFmtId="3" fontId="45" fillId="34" borderId="32" xfId="0" applyNumberFormat="1" applyFont="1" applyFill="1" applyBorder="1" applyAlignment="1">
      <alignment horizontal="right" vertical="center"/>
    </xf>
    <xf numFmtId="0" fontId="45" fillId="33" borderId="12" xfId="0" applyFont="1" applyFill="1" applyBorder="1" applyAlignment="1">
      <alignment horizontal="center" vertical="center"/>
    </xf>
    <xf numFmtId="181" fontId="45" fillId="33" borderId="13" xfId="63" applyNumberFormat="1" applyFont="1" applyFill="1" applyBorder="1" applyAlignment="1" applyProtection="1">
      <alignment horizontal="left" vertical="center" wrapText="1"/>
      <protection/>
    </xf>
    <xf numFmtId="3" fontId="45" fillId="34" borderId="27" xfId="0" applyNumberFormat="1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 horizontal="center" vertical="center"/>
    </xf>
    <xf numFmtId="181" fontId="45" fillId="33" borderId="15" xfId="63" applyNumberFormat="1" applyFont="1" applyFill="1" applyBorder="1" applyAlignment="1" applyProtection="1">
      <alignment horizontal="left" vertical="center" wrapText="1"/>
      <protection/>
    </xf>
    <xf numFmtId="3" fontId="45" fillId="33" borderId="27" xfId="0" applyNumberFormat="1" applyFont="1" applyFill="1" applyBorder="1" applyAlignment="1">
      <alignment horizontal="right" vertical="center"/>
    </xf>
    <xf numFmtId="3" fontId="45" fillId="33" borderId="28" xfId="0" applyNumberFormat="1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left" vertical="center" wrapText="1"/>
    </xf>
    <xf numFmtId="3" fontId="45" fillId="34" borderId="28" xfId="0" applyNumberFormat="1" applyFont="1" applyFill="1" applyBorder="1" applyAlignment="1">
      <alignment horizontal="right" vertical="center"/>
    </xf>
    <xf numFmtId="0" fontId="45" fillId="33" borderId="16" xfId="0" applyFont="1" applyFill="1" applyBorder="1" applyAlignment="1">
      <alignment horizontal="center" vertical="center"/>
    </xf>
    <xf numFmtId="181" fontId="45" fillId="33" borderId="17" xfId="63" applyNumberFormat="1" applyFont="1" applyFill="1" applyBorder="1" applyAlignment="1" applyProtection="1">
      <alignment horizontal="left" vertical="center" wrapText="1"/>
      <protection/>
    </xf>
    <xf numFmtId="3" fontId="45" fillId="33" borderId="29" xfId="0" applyNumberFormat="1" applyFont="1" applyFill="1" applyBorder="1" applyAlignment="1">
      <alignment horizontal="right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vertical="center"/>
    </xf>
    <xf numFmtId="3" fontId="45" fillId="33" borderId="33" xfId="0" applyNumberFormat="1" applyFont="1" applyFill="1" applyBorder="1" applyAlignment="1">
      <alignment horizontal="right" vertical="center"/>
    </xf>
    <xf numFmtId="181" fontId="45" fillId="0" borderId="0" xfId="63" applyNumberFormat="1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181" fontId="45" fillId="0" borderId="11" xfId="63" applyNumberFormat="1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181" fontId="45" fillId="0" borderId="13" xfId="63" applyNumberFormat="1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>
      <alignment horizontal="center" vertical="center"/>
    </xf>
    <xf numFmtId="181" fontId="45" fillId="0" borderId="15" xfId="63" applyNumberFormat="1" applyFont="1" applyFill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vertical="center"/>
    </xf>
    <xf numFmtId="182" fontId="45" fillId="0" borderId="0" xfId="64" applyFont="1" applyFill="1" applyAlignment="1">
      <alignment vertical="center"/>
      <protection/>
    </xf>
    <xf numFmtId="3" fontId="45" fillId="0" borderId="0" xfId="64" applyNumberFormat="1" applyFont="1" applyFill="1" applyAlignment="1">
      <alignment vertical="center"/>
      <protection/>
    </xf>
    <xf numFmtId="0" fontId="45" fillId="35" borderId="0" xfId="0" applyFont="1" applyFill="1" applyAlignment="1">
      <alignment horizontal="left" vertical="center"/>
    </xf>
    <xf numFmtId="0" fontId="45" fillId="35" borderId="0" xfId="0" applyFont="1" applyFill="1" applyBorder="1" applyAlignment="1">
      <alignment vertical="center"/>
    </xf>
    <xf numFmtId="181" fontId="45" fillId="35" borderId="0" xfId="63" applyNumberFormat="1" applyFont="1" applyFill="1" applyBorder="1" applyAlignment="1" applyProtection="1">
      <alignment horizontal="left" vertical="center"/>
      <protection/>
    </xf>
    <xf numFmtId="0" fontId="45" fillId="35" borderId="0" xfId="0" applyFont="1" applyFill="1" applyBorder="1" applyAlignment="1">
      <alignment horizontal="right" vertical="center"/>
    </xf>
    <xf numFmtId="181" fontId="45" fillId="35" borderId="34" xfId="63" applyNumberFormat="1" applyFont="1" applyFill="1" applyBorder="1" applyAlignment="1" applyProtection="1">
      <alignment horizontal="center" vertical="center"/>
      <protection/>
    </xf>
    <xf numFmtId="181" fontId="45" fillId="33" borderId="11" xfId="63" applyNumberFormat="1" applyFont="1" applyFill="1" applyBorder="1" applyAlignment="1" applyProtection="1">
      <alignment horizontal="left" vertical="center" wrapText="1"/>
      <protection/>
    </xf>
    <xf numFmtId="181" fontId="45" fillId="33" borderId="17" xfId="63" applyNumberFormat="1" applyFont="1" applyFill="1" applyBorder="1" applyAlignment="1" applyProtection="1">
      <alignment horizontal="left" vertical="center" wrapText="1"/>
      <protection/>
    </xf>
    <xf numFmtId="182" fontId="45" fillId="35" borderId="0" xfId="64" applyFont="1" applyFill="1" applyAlignment="1">
      <alignment vertical="center"/>
      <protection/>
    </xf>
    <xf numFmtId="0" fontId="45" fillId="35" borderId="26" xfId="0" applyFont="1" applyFill="1" applyBorder="1" applyAlignment="1">
      <alignment horizontal="center" vertical="center" wrapText="1"/>
    </xf>
    <xf numFmtId="181" fontId="45" fillId="35" borderId="26" xfId="63" applyNumberFormat="1" applyFont="1" applyFill="1" applyBorder="1" applyAlignment="1" applyProtection="1">
      <alignment horizontal="center" vertical="center" wrapText="1"/>
      <protection/>
    </xf>
    <xf numFmtId="181" fontId="45" fillId="33" borderId="13" xfId="63" applyNumberFormat="1" applyFont="1" applyFill="1" applyBorder="1" applyAlignment="1" applyProtection="1">
      <alignment horizontal="left" vertical="center" wrapText="1"/>
      <protection/>
    </xf>
    <xf numFmtId="181" fontId="45" fillId="33" borderId="15" xfId="63" applyNumberFormat="1" applyFont="1" applyFill="1" applyBorder="1" applyAlignment="1" applyProtection="1">
      <alignment horizontal="left" vertical="center" wrapText="1"/>
      <protection/>
    </xf>
    <xf numFmtId="181" fontId="45" fillId="35" borderId="35" xfId="63" applyNumberFormat="1" applyFont="1" applyFill="1" applyBorder="1" applyAlignment="1" applyProtection="1">
      <alignment horizontal="center" vertical="center" wrapText="1"/>
      <protection/>
    </xf>
    <xf numFmtId="0" fontId="45" fillId="35" borderId="34" xfId="0" applyFont="1" applyFill="1" applyBorder="1" applyAlignment="1">
      <alignment horizontal="center" vertical="center"/>
    </xf>
    <xf numFmtId="0" fontId="45" fillId="35" borderId="36" xfId="0" applyFont="1" applyFill="1" applyBorder="1" applyAlignment="1">
      <alignment horizontal="center" vertical="center"/>
    </xf>
    <xf numFmtId="181" fontId="45" fillId="35" borderId="10" xfId="63" applyNumberFormat="1" applyFont="1" applyFill="1" applyBorder="1" applyAlignment="1" applyProtection="1">
      <alignment horizontal="center" vertical="center"/>
      <protection/>
    </xf>
    <xf numFmtId="3" fontId="45" fillId="36" borderId="11" xfId="0" applyNumberFormat="1" applyFont="1" applyFill="1" applyBorder="1" applyAlignment="1">
      <alignment vertical="center"/>
    </xf>
    <xf numFmtId="3" fontId="45" fillId="35" borderId="31" xfId="0" applyNumberFormat="1" applyFont="1" applyFill="1" applyBorder="1" applyAlignment="1">
      <alignment vertical="center"/>
    </xf>
    <xf numFmtId="181" fontId="45" fillId="35" borderId="12" xfId="63" applyNumberFormat="1" applyFont="1" applyFill="1" applyBorder="1" applyAlignment="1" applyProtection="1">
      <alignment horizontal="center" vertical="center"/>
      <protection/>
    </xf>
    <xf numFmtId="3" fontId="45" fillId="36" borderId="13" xfId="0" applyNumberFormat="1" applyFont="1" applyFill="1" applyBorder="1" applyAlignment="1">
      <alignment vertical="center"/>
    </xf>
    <xf numFmtId="3" fontId="45" fillId="35" borderId="27" xfId="0" applyNumberFormat="1" applyFont="1" applyFill="1" applyBorder="1" applyAlignment="1">
      <alignment vertical="center"/>
    </xf>
    <xf numFmtId="4" fontId="45" fillId="35" borderId="27" xfId="0" applyNumberFormat="1" applyFont="1" applyFill="1" applyBorder="1" applyAlignment="1">
      <alignment vertical="center"/>
    </xf>
    <xf numFmtId="181" fontId="45" fillId="35" borderId="20" xfId="63" applyNumberFormat="1" applyFont="1" applyFill="1" applyBorder="1" applyAlignment="1" applyProtection="1">
      <alignment horizontal="center" vertical="center"/>
      <protection/>
    </xf>
    <xf numFmtId="0" fontId="45" fillId="37" borderId="21" xfId="0" applyFont="1" applyFill="1" applyBorder="1" applyAlignment="1">
      <alignment vertical="center"/>
    </xf>
    <xf numFmtId="3" fontId="45" fillId="37" borderId="21" xfId="0" applyNumberFormat="1" applyFont="1" applyFill="1" applyBorder="1" applyAlignment="1">
      <alignment vertical="center"/>
    </xf>
    <xf numFmtId="3" fontId="45" fillId="35" borderId="33" xfId="0" applyNumberFormat="1" applyFont="1" applyFill="1" applyBorder="1" applyAlignment="1">
      <alignment vertical="center"/>
    </xf>
    <xf numFmtId="49" fontId="45" fillId="33" borderId="0" xfId="0" applyNumberFormat="1" applyFont="1" applyFill="1" applyAlignment="1">
      <alignment vertical="center" wrapText="1"/>
    </xf>
    <xf numFmtId="49" fontId="45" fillId="33" borderId="37" xfId="0" applyNumberFormat="1" applyFont="1" applyFill="1" applyBorder="1" applyAlignment="1">
      <alignment horizontal="center" vertical="center" wrapText="1"/>
    </xf>
    <xf numFmtId="49" fontId="45" fillId="0" borderId="37" xfId="0" applyNumberFormat="1" applyFont="1" applyFill="1" applyBorder="1" applyAlignment="1">
      <alignment horizontal="center" vertical="center" wrapText="1"/>
    </xf>
    <xf numFmtId="49" fontId="45" fillId="33" borderId="38" xfId="0" applyNumberFormat="1" applyFont="1" applyFill="1" applyBorder="1" applyAlignment="1">
      <alignment horizontal="center" vertical="center" wrapText="1"/>
    </xf>
    <xf numFmtId="49" fontId="45" fillId="33" borderId="39" xfId="0" applyNumberFormat="1" applyFont="1" applyFill="1" applyBorder="1" applyAlignment="1">
      <alignment horizontal="center" vertical="center" wrapText="1"/>
    </xf>
    <xf numFmtId="49" fontId="45" fillId="33" borderId="22" xfId="0" applyNumberFormat="1" applyFont="1" applyFill="1" applyBorder="1" applyAlignment="1">
      <alignment horizontal="center" vertical="center" wrapText="1"/>
    </xf>
    <xf numFmtId="49" fontId="45" fillId="33" borderId="40" xfId="0" applyNumberFormat="1" applyFont="1" applyFill="1" applyBorder="1" applyAlignment="1">
      <alignment horizontal="center" vertical="center" wrapText="1"/>
    </xf>
    <xf numFmtId="49" fontId="45" fillId="33" borderId="0" xfId="0" applyNumberFormat="1" applyFont="1" applyFill="1" applyAlignment="1">
      <alignment horizontal="center" vertical="center" wrapText="1"/>
    </xf>
    <xf numFmtId="49" fontId="45" fillId="33" borderId="41" xfId="0" applyNumberFormat="1" applyFont="1" applyFill="1" applyBorder="1" applyAlignment="1">
      <alignment horizontal="center" vertical="center"/>
    </xf>
    <xf numFmtId="49" fontId="45" fillId="33" borderId="22" xfId="0" applyNumberFormat="1" applyFont="1" applyFill="1" applyBorder="1" applyAlignment="1">
      <alignment horizontal="left" vertical="center"/>
    </xf>
    <xf numFmtId="3" fontId="45" fillId="33" borderId="42" xfId="0" applyNumberFormat="1" applyFont="1" applyFill="1" applyBorder="1" applyAlignment="1">
      <alignment horizontal="right" vertical="center"/>
    </xf>
    <xf numFmtId="0" fontId="45" fillId="33" borderId="24" xfId="0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vertical="center" wrapText="1"/>
    </xf>
    <xf numFmtId="3" fontId="45" fillId="34" borderId="25" xfId="0" applyNumberFormat="1" applyFont="1" applyFill="1" applyBorder="1" applyAlignment="1">
      <alignment horizontal="right" vertical="center"/>
    </xf>
    <xf numFmtId="3" fontId="45" fillId="33" borderId="32" xfId="0" applyNumberFormat="1" applyFont="1" applyFill="1" applyBorder="1" applyAlignment="1">
      <alignment horizontal="right" vertical="center"/>
    </xf>
    <xf numFmtId="49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vertical="center" wrapText="1"/>
    </xf>
    <xf numFmtId="49" fontId="45" fillId="33" borderId="41" xfId="0" applyNumberFormat="1" applyFont="1" applyFill="1" applyBorder="1" applyAlignment="1">
      <alignment horizontal="center" vertical="center" wrapText="1"/>
    </xf>
    <xf numFmtId="3" fontId="45" fillId="33" borderId="42" xfId="0" applyNumberFormat="1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5" borderId="38" xfId="0" applyFont="1" applyFill="1" applyBorder="1" applyAlignment="1">
      <alignment horizontal="center" vertical="center" wrapText="1"/>
    </xf>
    <xf numFmtId="0" fontId="45" fillId="35" borderId="39" xfId="0" applyFont="1" applyFill="1" applyBorder="1" applyAlignment="1">
      <alignment horizontal="left" vertical="center" wrapText="1"/>
    </xf>
    <xf numFmtId="3" fontId="45" fillId="35" borderId="39" xfId="0" applyNumberFormat="1" applyFont="1" applyFill="1" applyBorder="1" applyAlignment="1">
      <alignment horizontal="right" vertical="center" wrapText="1"/>
    </xf>
    <xf numFmtId="3" fontId="45" fillId="35" borderId="42" xfId="0" applyNumberFormat="1" applyFont="1" applyFill="1" applyBorder="1" applyAlignment="1">
      <alignment horizontal="right" vertical="center" wrapText="1"/>
    </xf>
    <xf numFmtId="0" fontId="45" fillId="35" borderId="20" xfId="0" applyFont="1" applyFill="1" applyBorder="1" applyAlignment="1">
      <alignment horizontal="center" vertical="center"/>
    </xf>
    <xf numFmtId="183" fontId="45" fillId="35" borderId="21" xfId="0" applyNumberFormat="1" applyFont="1" applyFill="1" applyBorder="1" applyAlignment="1">
      <alignment horizontal="right" vertical="center"/>
    </xf>
    <xf numFmtId="183" fontId="45" fillId="35" borderId="33" xfId="0" applyNumberFormat="1" applyFont="1" applyFill="1" applyBorder="1" applyAlignment="1">
      <alignment horizontal="right" vertical="center"/>
    </xf>
    <xf numFmtId="49" fontId="45" fillId="33" borderId="0" xfId="0" applyNumberFormat="1" applyFont="1" applyFill="1" applyAlignment="1">
      <alignment horizontal="center" vertical="center"/>
    </xf>
    <xf numFmtId="2" fontId="45" fillId="33" borderId="0" xfId="0" applyNumberFormat="1" applyFont="1" applyFill="1" applyAlignment="1">
      <alignment vertical="center"/>
    </xf>
    <xf numFmtId="49" fontId="45" fillId="33" borderId="12" xfId="0" applyNumberFormat="1" applyFont="1" applyFill="1" applyBorder="1" applyAlignment="1">
      <alignment horizontal="center" vertical="center"/>
    </xf>
    <xf numFmtId="49" fontId="45" fillId="33" borderId="20" xfId="0" applyNumberFormat="1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center" vertical="center"/>
    </xf>
    <xf numFmtId="0" fontId="45" fillId="0" borderId="44" xfId="0" applyNumberFormat="1" applyFont="1" applyFill="1" applyBorder="1" applyAlignment="1">
      <alignment vertical="center" wrapText="1"/>
    </xf>
    <xf numFmtId="3" fontId="45" fillId="35" borderId="0" xfId="0" applyNumberFormat="1" applyFont="1" applyFill="1" applyAlignment="1">
      <alignment vertical="center"/>
    </xf>
    <xf numFmtId="0" fontId="45" fillId="35" borderId="0" xfId="0" applyFont="1" applyFill="1" applyAlignment="1">
      <alignment horizontal="center" vertical="center"/>
    </xf>
    <xf numFmtId="181" fontId="46" fillId="0" borderId="0" xfId="63" applyNumberFormat="1" applyFont="1" applyFill="1" applyBorder="1" applyAlignment="1" applyProtection="1">
      <alignment vertical="center"/>
      <protection/>
    </xf>
    <xf numFmtId="49" fontId="45" fillId="33" borderId="30" xfId="0" applyNumberFormat="1" applyFont="1" applyFill="1" applyBorder="1" applyAlignment="1">
      <alignment horizontal="center" vertical="center" wrapText="1"/>
    </xf>
    <xf numFmtId="1" fontId="45" fillId="33" borderId="36" xfId="0" applyNumberFormat="1" applyFont="1" applyFill="1" applyBorder="1" applyAlignment="1">
      <alignment horizontal="center" vertical="center" wrapText="1"/>
    </xf>
    <xf numFmtId="3" fontId="45" fillId="35" borderId="28" xfId="63" applyNumberFormat="1" applyFont="1" applyFill="1" applyBorder="1" applyAlignment="1" applyProtection="1">
      <alignment horizontal="right" vertical="center" wrapText="1"/>
      <protection/>
    </xf>
    <xf numFmtId="0" fontId="45" fillId="0" borderId="21" xfId="0" applyFont="1" applyFill="1" applyBorder="1" applyAlignment="1">
      <alignment vertical="center"/>
    </xf>
    <xf numFmtId="0" fontId="45" fillId="0" borderId="2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left" vertical="center" wrapText="1"/>
    </xf>
    <xf numFmtId="3" fontId="45" fillId="33" borderId="31" xfId="0" applyNumberFormat="1" applyFont="1" applyFill="1" applyBorder="1" applyAlignment="1">
      <alignment horizontal="right" vertical="center" wrapText="1"/>
    </xf>
    <xf numFmtId="49" fontId="45" fillId="33" borderId="13" xfId="0" applyNumberFormat="1" applyFont="1" applyFill="1" applyBorder="1" applyAlignment="1">
      <alignment horizontal="left" vertical="center" wrapText="1"/>
    </xf>
    <xf numFmtId="3" fontId="45" fillId="34" borderId="27" xfId="0" applyNumberFormat="1" applyFont="1" applyFill="1" applyBorder="1" applyAlignment="1">
      <alignment horizontal="right" vertical="center" wrapText="1"/>
    </xf>
    <xf numFmtId="3" fontId="45" fillId="33" borderId="27" xfId="0" applyNumberFormat="1" applyFont="1" applyFill="1" applyBorder="1" applyAlignment="1">
      <alignment horizontal="right" vertical="center" wrapText="1"/>
    </xf>
    <xf numFmtId="4" fontId="45" fillId="36" borderId="13" xfId="0" applyNumberFormat="1" applyFont="1" applyFill="1" applyBorder="1" applyAlignment="1">
      <alignment vertical="center" wrapText="1"/>
    </xf>
    <xf numFmtId="0" fontId="45" fillId="33" borderId="45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181" fontId="45" fillId="0" borderId="25" xfId="63" applyNumberFormat="1" applyFont="1" applyFill="1" applyBorder="1" applyAlignment="1" applyProtection="1">
      <alignment horizontal="left" vertical="center" wrapText="1"/>
      <protection/>
    </xf>
    <xf numFmtId="49" fontId="45" fillId="35" borderId="0" xfId="0" applyNumberFormat="1" applyFont="1" applyFill="1" applyAlignment="1">
      <alignment horizontal="center" vertical="center" wrapText="1"/>
    </xf>
    <xf numFmtId="49" fontId="45" fillId="35" borderId="12" xfId="0" applyNumberFormat="1" applyFont="1" applyFill="1" applyBorder="1" applyAlignment="1">
      <alignment horizontal="center" vertical="center" wrapText="1"/>
    </xf>
    <xf numFmtId="49" fontId="45" fillId="35" borderId="13" xfId="0" applyNumberFormat="1" applyFont="1" applyFill="1" applyBorder="1" applyAlignment="1">
      <alignment horizontal="left" vertical="center" wrapText="1"/>
    </xf>
    <xf numFmtId="49" fontId="45" fillId="35" borderId="14" xfId="0" applyNumberFormat="1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left" vertical="center" wrapText="1"/>
    </xf>
    <xf numFmtId="49" fontId="45" fillId="35" borderId="16" xfId="0" applyNumberFormat="1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left" vertical="center" wrapText="1"/>
    </xf>
    <xf numFmtId="3" fontId="45" fillId="0" borderId="33" xfId="0" applyNumberFormat="1" applyFont="1" applyFill="1" applyBorder="1" applyAlignment="1">
      <alignment horizontal="right" vertical="center"/>
    </xf>
    <xf numFmtId="0" fontId="45" fillId="33" borderId="17" xfId="0" applyFont="1" applyFill="1" applyBorder="1" applyAlignment="1">
      <alignment horizontal="left" vertical="center" wrapText="1"/>
    </xf>
    <xf numFmtId="0" fontId="45" fillId="35" borderId="48" xfId="0" applyFont="1" applyFill="1" applyBorder="1" applyAlignment="1">
      <alignment horizontal="right" vertical="center"/>
    </xf>
    <xf numFmtId="3" fontId="45" fillId="35" borderId="0" xfId="0" applyNumberFormat="1" applyFont="1" applyFill="1" applyBorder="1" applyAlignment="1">
      <alignment horizontal="right" vertical="center"/>
    </xf>
    <xf numFmtId="181" fontId="45" fillId="35" borderId="12" xfId="63" applyNumberFormat="1" applyFont="1" applyFill="1" applyBorder="1" applyAlignment="1" applyProtection="1">
      <alignment horizontal="center" vertical="center"/>
      <protection/>
    </xf>
    <xf numFmtId="0" fontId="45" fillId="37" borderId="13" xfId="57" applyFont="1" applyFill="1" applyBorder="1" applyAlignment="1">
      <alignment vertical="center" wrapText="1"/>
      <protection/>
    </xf>
    <xf numFmtId="0" fontId="45" fillId="37" borderId="13" xfId="57" applyFont="1" applyFill="1" applyBorder="1" applyAlignment="1">
      <alignment vertical="center"/>
      <protection/>
    </xf>
    <xf numFmtId="0" fontId="45" fillId="37" borderId="15" xfId="57" applyFont="1" applyFill="1" applyBorder="1" applyAlignment="1">
      <alignment vertical="center"/>
      <protection/>
    </xf>
    <xf numFmtId="0" fontId="45" fillId="37" borderId="17" xfId="57" applyFont="1" applyFill="1" applyBorder="1" applyAlignment="1">
      <alignment vertical="center"/>
      <protection/>
    </xf>
    <xf numFmtId="0" fontId="45" fillId="35" borderId="36" xfId="0" applyFont="1" applyFill="1" applyBorder="1" applyAlignment="1">
      <alignment horizontal="center" vertical="center"/>
    </xf>
    <xf numFmtId="181" fontId="45" fillId="35" borderId="0" xfId="63" applyNumberFormat="1" applyFont="1" applyFill="1" applyBorder="1" applyAlignment="1" applyProtection="1">
      <alignment horizontal="center" vertical="center"/>
      <protection/>
    </xf>
    <xf numFmtId="181" fontId="45" fillId="35" borderId="34" xfId="63" applyNumberFormat="1" applyFont="1" applyFill="1" applyBorder="1" applyAlignment="1" applyProtection="1">
      <alignment horizontal="center" vertical="center"/>
      <protection/>
    </xf>
    <xf numFmtId="0" fontId="45" fillId="33" borderId="41" xfId="0" applyFont="1" applyFill="1" applyBorder="1" applyAlignment="1">
      <alignment horizontal="center" vertical="center"/>
    </xf>
    <xf numFmtId="0" fontId="45" fillId="33" borderId="49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45" fillId="33" borderId="51" xfId="0" applyFont="1" applyFill="1" applyBorder="1" applyAlignment="1">
      <alignment horizontal="center" vertical="center"/>
    </xf>
    <xf numFmtId="0" fontId="45" fillId="33" borderId="52" xfId="0" applyFont="1" applyFill="1" applyBorder="1" applyAlignment="1">
      <alignment horizontal="center" vertical="center"/>
    </xf>
    <xf numFmtId="0" fontId="45" fillId="33" borderId="53" xfId="0" applyFont="1" applyFill="1" applyBorder="1" applyAlignment="1">
      <alignment horizontal="center" vertical="center"/>
    </xf>
    <xf numFmtId="181" fontId="45" fillId="35" borderId="0" xfId="63" applyNumberFormat="1" applyFont="1" applyFill="1" applyBorder="1" applyAlignment="1" applyProtection="1">
      <alignment vertical="center"/>
      <protection/>
    </xf>
    <xf numFmtId="3" fontId="45" fillId="34" borderId="11" xfId="63" applyNumberFormat="1" applyFont="1" applyFill="1" applyBorder="1" applyAlignment="1" applyProtection="1">
      <alignment horizontal="right" vertical="center" wrapText="1"/>
      <protection/>
    </xf>
    <xf numFmtId="181" fontId="45" fillId="33" borderId="36" xfId="63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Alignment="1">
      <alignment horizontal="right" vertical="center"/>
    </xf>
    <xf numFmtId="3" fontId="45" fillId="35" borderId="54" xfId="0" applyNumberFormat="1" applyFont="1" applyFill="1" applyBorder="1" applyAlignment="1">
      <alignment vertical="center"/>
    </xf>
    <xf numFmtId="0" fontId="45" fillId="37" borderId="11" xfId="57" applyFont="1" applyFill="1" applyBorder="1" applyAlignment="1">
      <alignment vertical="center"/>
      <protection/>
    </xf>
    <xf numFmtId="3" fontId="45" fillId="35" borderId="32" xfId="0" applyNumberFormat="1" applyFont="1" applyFill="1" applyBorder="1" applyAlignment="1">
      <alignment vertical="center"/>
    </xf>
    <xf numFmtId="3" fontId="45" fillId="35" borderId="54" xfId="0" applyNumberFormat="1" applyFont="1" applyFill="1" applyBorder="1" applyAlignment="1">
      <alignment horizontal="right" vertical="center"/>
    </xf>
    <xf numFmtId="183" fontId="45" fillId="35" borderId="54" xfId="0" applyNumberFormat="1" applyFont="1" applyFill="1" applyBorder="1" applyAlignment="1">
      <alignment horizontal="right" vertical="center"/>
    </xf>
    <xf numFmtId="3" fontId="45" fillId="35" borderId="54" xfId="63" applyNumberFormat="1" applyFont="1" applyFill="1" applyBorder="1" applyAlignment="1" applyProtection="1">
      <alignment horizontal="right" vertical="center" wrapText="1"/>
      <protection/>
    </xf>
    <xf numFmtId="0" fontId="45" fillId="0" borderId="13" xfId="0" applyNumberFormat="1" applyFont="1" applyFill="1" applyBorder="1" applyAlignment="1">
      <alignment vertical="center" wrapText="1"/>
    </xf>
    <xf numFmtId="3" fontId="45" fillId="0" borderId="55" xfId="0" applyNumberFormat="1" applyFont="1" applyFill="1" applyBorder="1" applyAlignment="1">
      <alignment vertical="center"/>
    </xf>
    <xf numFmtId="181" fontId="45" fillId="35" borderId="15" xfId="63" applyNumberFormat="1" applyFont="1" applyFill="1" applyBorder="1" applyAlignment="1" applyProtection="1">
      <alignment horizontal="left" vertical="center" wrapText="1"/>
      <protection/>
    </xf>
    <xf numFmtId="3" fontId="45" fillId="35" borderId="15" xfId="63" applyNumberFormat="1" applyFont="1" applyFill="1" applyBorder="1" applyAlignment="1" applyProtection="1">
      <alignment horizontal="right" vertical="center" wrapText="1"/>
      <protection/>
    </xf>
    <xf numFmtId="3" fontId="3" fillId="0" borderId="54" xfId="63" applyNumberFormat="1" applyFont="1" applyFill="1" applyBorder="1" applyAlignment="1" applyProtection="1">
      <alignment horizontal="right" vertical="center"/>
      <protection/>
    </xf>
    <xf numFmtId="3" fontId="45" fillId="34" borderId="13" xfId="63" applyNumberFormat="1" applyFont="1" applyFill="1" applyBorder="1" applyAlignment="1" applyProtection="1">
      <alignment vertical="center" wrapText="1"/>
      <protection/>
    </xf>
    <xf numFmtId="10" fontId="45" fillId="35" borderId="13" xfId="0" applyNumberFormat="1" applyFont="1" applyFill="1" applyBorder="1" applyAlignment="1">
      <alignment horizontal="right" vertical="center"/>
    </xf>
    <xf numFmtId="3" fontId="45" fillId="35" borderId="15" xfId="0" applyNumberFormat="1" applyFont="1" applyFill="1" applyBorder="1" applyAlignment="1">
      <alignment horizontal="right" vertical="center"/>
    </xf>
    <xf numFmtId="3" fontId="45" fillId="34" borderId="56" xfId="0" applyNumberFormat="1" applyFont="1" applyFill="1" applyBorder="1" applyAlignment="1">
      <alignment vertical="center"/>
    </xf>
    <xf numFmtId="1" fontId="45" fillId="0" borderId="34" xfId="63" applyNumberFormat="1" applyFont="1" applyFill="1" applyBorder="1" applyAlignment="1" applyProtection="1">
      <alignment horizontal="center" vertical="center"/>
      <protection/>
    </xf>
    <xf numFmtId="3" fontId="45" fillId="0" borderId="27" xfId="63" applyNumberFormat="1" applyFont="1" applyFill="1" applyBorder="1" applyAlignment="1" applyProtection="1">
      <alignment horizontal="right" vertical="center" wrapText="1"/>
      <protection/>
    </xf>
    <xf numFmtId="4" fontId="45" fillId="36" borderId="13" xfId="0" applyNumberFormat="1" applyFont="1" applyFill="1" applyBorder="1" applyAlignment="1">
      <alignment vertical="center"/>
    </xf>
    <xf numFmtId="1" fontId="45" fillId="0" borderId="36" xfId="63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 wrapText="1"/>
    </xf>
    <xf numFmtId="181" fontId="45" fillId="35" borderId="0" xfId="63" applyNumberFormat="1" applyFont="1" applyFill="1" applyBorder="1" applyAlignment="1" applyProtection="1">
      <alignment horizontal="center" vertical="center"/>
      <protection/>
    </xf>
    <xf numFmtId="181" fontId="45" fillId="35" borderId="0" xfId="63" applyNumberFormat="1" applyFont="1" applyFill="1" applyBorder="1" applyAlignment="1" applyProtection="1">
      <alignment horizontal="left" vertical="center" wrapText="1"/>
      <protection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left" vertical="center" wrapText="1"/>
    </xf>
    <xf numFmtId="3" fontId="45" fillId="34" borderId="33" xfId="63" applyNumberFormat="1" applyFont="1" applyFill="1" applyBorder="1" applyAlignment="1" applyProtection="1">
      <alignment horizontal="right" vertical="center"/>
      <protection/>
    </xf>
    <xf numFmtId="181" fontId="45" fillId="0" borderId="36" xfId="63" applyNumberFormat="1" applyFont="1" applyFill="1" applyBorder="1" applyAlignment="1" applyProtection="1">
      <alignment horizontal="center" vertical="center"/>
      <protection/>
    </xf>
    <xf numFmtId="0" fontId="45" fillId="33" borderId="27" xfId="0" applyFont="1" applyFill="1" applyBorder="1" applyAlignment="1">
      <alignment vertical="center"/>
    </xf>
    <xf numFmtId="0" fontId="45" fillId="35" borderId="27" xfId="0" applyFont="1" applyFill="1" applyBorder="1" applyAlignment="1">
      <alignment vertical="center"/>
    </xf>
    <xf numFmtId="0" fontId="45" fillId="33" borderId="55" xfId="0" applyFont="1" applyFill="1" applyBorder="1" applyAlignment="1">
      <alignment vertical="center"/>
    </xf>
    <xf numFmtId="0" fontId="45" fillId="33" borderId="31" xfId="0" applyFont="1" applyFill="1" applyBorder="1" applyAlignment="1">
      <alignment vertical="center"/>
    </xf>
    <xf numFmtId="183" fontId="3" fillId="36" borderId="57" xfId="63" applyNumberFormat="1" applyFont="1" applyFill="1" applyBorder="1" applyAlignment="1" applyProtection="1">
      <alignment horizontal="right" vertical="center" wrapText="1"/>
      <protection/>
    </xf>
    <xf numFmtId="0" fontId="45" fillId="33" borderId="36" xfId="0" applyNumberFormat="1" applyFont="1" applyFill="1" applyBorder="1" applyAlignment="1">
      <alignment horizontal="center" vertical="center" wrapText="1"/>
    </xf>
    <xf numFmtId="0" fontId="45" fillId="33" borderId="30" xfId="0" applyNumberFormat="1" applyFont="1" applyFill="1" applyBorder="1" applyAlignment="1">
      <alignment horizontal="center" vertical="center" wrapText="1"/>
    </xf>
    <xf numFmtId="181" fontId="45" fillId="33" borderId="36" xfId="63" applyNumberFormat="1" applyFont="1" applyFill="1" applyBorder="1" applyAlignment="1" applyProtection="1">
      <alignment horizontal="center" vertical="center"/>
      <protection/>
    </xf>
    <xf numFmtId="0" fontId="45" fillId="33" borderId="30" xfId="0" applyFont="1" applyFill="1" applyBorder="1" applyAlignment="1">
      <alignment horizontal="center" vertical="center" wrapText="1"/>
    </xf>
    <xf numFmtId="3" fontId="45" fillId="34" borderId="32" xfId="0" applyNumberFormat="1" applyFont="1" applyFill="1" applyBorder="1" applyAlignment="1">
      <alignment horizontal="right" vertical="center" wrapText="1"/>
    </xf>
    <xf numFmtId="3" fontId="45" fillId="35" borderId="27" xfId="0" applyNumberFormat="1" applyFont="1" applyFill="1" applyBorder="1" applyAlignment="1">
      <alignment horizontal="right" vertical="center" wrapText="1"/>
    </xf>
    <xf numFmtId="3" fontId="45" fillId="34" borderId="58" xfId="0" applyNumberFormat="1" applyFont="1" applyFill="1" applyBorder="1" applyAlignment="1">
      <alignment horizontal="right" vertical="center" wrapText="1"/>
    </xf>
    <xf numFmtId="3" fontId="45" fillId="34" borderId="29" xfId="0" applyNumberFormat="1" applyFont="1" applyFill="1" applyBorder="1" applyAlignment="1">
      <alignment horizontal="right" vertical="center" wrapText="1"/>
    </xf>
    <xf numFmtId="3" fontId="45" fillId="33" borderId="32" xfId="0" applyNumberFormat="1" applyFont="1" applyFill="1" applyBorder="1" applyAlignment="1">
      <alignment horizontal="right" vertical="center" wrapText="1"/>
    </xf>
    <xf numFmtId="3" fontId="45" fillId="34" borderId="42" xfId="0" applyNumberFormat="1" applyFont="1" applyFill="1" applyBorder="1" applyAlignment="1">
      <alignment horizontal="right" vertical="center" wrapText="1"/>
    </xf>
    <xf numFmtId="3" fontId="45" fillId="33" borderId="33" xfId="0" applyNumberFormat="1" applyFont="1" applyFill="1" applyBorder="1" applyAlignment="1">
      <alignment horizontal="right" vertical="center" wrapText="1"/>
    </xf>
    <xf numFmtId="181" fontId="45" fillId="33" borderId="0" xfId="63" applyNumberFormat="1" applyFont="1" applyFill="1" applyBorder="1" applyAlignment="1" applyProtection="1">
      <alignment horizontal="right" vertical="center"/>
      <protection/>
    </xf>
    <xf numFmtId="0" fontId="45" fillId="35" borderId="36" xfId="0" applyNumberFormat="1" applyFont="1" applyFill="1" applyBorder="1" applyAlignment="1">
      <alignment horizontal="center" vertical="center"/>
    </xf>
    <xf numFmtId="0" fontId="45" fillId="35" borderId="58" xfId="0" applyFont="1" applyFill="1" applyBorder="1" applyAlignment="1">
      <alignment horizontal="center" vertical="center"/>
    </xf>
    <xf numFmtId="10" fontId="45" fillId="34" borderId="31" xfId="0" applyNumberFormat="1" applyFont="1" applyFill="1" applyBorder="1" applyAlignment="1">
      <alignment vertical="center"/>
    </xf>
    <xf numFmtId="10" fontId="45" fillId="34" borderId="27" xfId="0" applyNumberFormat="1" applyFont="1" applyFill="1" applyBorder="1" applyAlignment="1">
      <alignment vertical="center"/>
    </xf>
    <xf numFmtId="10" fontId="45" fillId="33" borderId="27" xfId="0" applyNumberFormat="1" applyFont="1" applyFill="1" applyBorder="1" applyAlignment="1" applyProtection="1">
      <alignment horizontal="right" vertical="center"/>
      <protection locked="0"/>
    </xf>
    <xf numFmtId="10" fontId="45" fillId="33" borderId="29" xfId="0" applyNumberFormat="1" applyFont="1" applyFill="1" applyBorder="1" applyAlignment="1" applyProtection="1">
      <alignment horizontal="right" vertical="center"/>
      <protection locked="0"/>
    </xf>
    <xf numFmtId="10" fontId="45" fillId="33" borderId="33" xfId="61" applyNumberFormat="1" applyFont="1" applyFill="1" applyBorder="1" applyAlignment="1" applyProtection="1">
      <alignment horizontal="right" vertical="center"/>
      <protection/>
    </xf>
    <xf numFmtId="0" fontId="45" fillId="35" borderId="30" xfId="0" applyFont="1" applyFill="1" applyBorder="1" applyAlignment="1">
      <alignment horizontal="center" vertical="center" wrapText="1"/>
    </xf>
    <xf numFmtId="3" fontId="45" fillId="34" borderId="32" xfId="63" applyNumberFormat="1" applyFont="1" applyFill="1" applyBorder="1" applyAlignment="1" applyProtection="1">
      <alignment horizontal="right" vertical="center" wrapText="1"/>
      <protection/>
    </xf>
    <xf numFmtId="3" fontId="45" fillId="34" borderId="27" xfId="63" applyNumberFormat="1" applyFont="1" applyFill="1" applyBorder="1" applyAlignment="1" applyProtection="1">
      <alignment horizontal="right" vertical="center" wrapText="1"/>
      <protection/>
    </xf>
    <xf numFmtId="3" fontId="45" fillId="35" borderId="33" xfId="0" applyNumberFormat="1" applyFont="1" applyFill="1" applyBorder="1" applyAlignment="1">
      <alignment horizontal="right" vertical="center"/>
    </xf>
    <xf numFmtId="3" fontId="45" fillId="35" borderId="44" xfId="0" applyNumberFormat="1" applyFont="1" applyFill="1" applyBorder="1" applyAlignment="1">
      <alignment horizontal="right" vertical="center"/>
    </xf>
    <xf numFmtId="0" fontId="45" fillId="33" borderId="59" xfId="0" applyFont="1" applyFill="1" applyBorder="1" applyAlignment="1">
      <alignment vertical="center"/>
    </xf>
    <xf numFmtId="0" fontId="45" fillId="0" borderId="36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 wrapText="1"/>
    </xf>
    <xf numFmtId="184" fontId="45" fillId="34" borderId="33" xfId="0" applyNumberFormat="1" applyFont="1" applyFill="1" applyBorder="1" applyAlignment="1">
      <alignment vertical="center"/>
    </xf>
    <xf numFmtId="3" fontId="45" fillId="0" borderId="31" xfId="63" applyNumberFormat="1" applyFont="1" applyFill="1" applyBorder="1" applyAlignment="1" applyProtection="1">
      <alignment horizontal="right" vertical="center" wrapText="1"/>
      <protection/>
    </xf>
    <xf numFmtId="183" fontId="3" fillId="36" borderId="60" xfId="63" applyNumberFormat="1" applyFont="1" applyFill="1" applyBorder="1" applyAlignment="1" applyProtection="1">
      <alignment horizontal="right" vertical="center" wrapText="1"/>
      <protection/>
    </xf>
    <xf numFmtId="183" fontId="3" fillId="37" borderId="61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5" fillId="34" borderId="0" xfId="0" applyFont="1" applyFill="1" applyBorder="1" applyAlignment="1" applyProtection="1">
      <alignment horizontal="left" vertical="center"/>
      <protection locked="0"/>
    </xf>
    <xf numFmtId="49" fontId="45" fillId="34" borderId="0" xfId="0" applyNumberFormat="1" applyFont="1" applyFill="1" applyBorder="1" applyAlignment="1" applyProtection="1">
      <alignment horizontal="left" vertical="center"/>
      <protection locked="0"/>
    </xf>
    <xf numFmtId="0" fontId="45" fillId="33" borderId="0" xfId="0" applyNumberFormat="1" applyFont="1" applyFill="1" applyAlignment="1">
      <alignment horizontal="left" vertical="center" wrapText="1"/>
    </xf>
    <xf numFmtId="0" fontId="45" fillId="33" borderId="62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5" fillId="35" borderId="64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181" fontId="45" fillId="35" borderId="65" xfId="63" applyNumberFormat="1" applyFont="1" applyFill="1" applyBorder="1" applyAlignment="1" applyProtection="1">
      <alignment horizontal="center" vertical="center"/>
      <protection/>
    </xf>
    <xf numFmtId="181" fontId="45" fillId="35" borderId="0" xfId="63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/>
    </xf>
    <xf numFmtId="0" fontId="45" fillId="35" borderId="66" xfId="0" applyFont="1" applyFill="1" applyBorder="1" applyAlignment="1">
      <alignment horizontal="center" vertical="center" wrapText="1"/>
    </xf>
    <xf numFmtId="0" fontId="45" fillId="35" borderId="67" xfId="0" applyFont="1" applyFill="1" applyBorder="1" applyAlignment="1">
      <alignment horizontal="center" vertical="center"/>
    </xf>
    <xf numFmtId="3" fontId="45" fillId="33" borderId="68" xfId="0" applyNumberFormat="1" applyFont="1" applyFill="1" applyBorder="1" applyAlignment="1">
      <alignment horizontal="right" vertical="center"/>
    </xf>
    <xf numFmtId="3" fontId="45" fillId="33" borderId="69" xfId="0" applyNumberFormat="1" applyFont="1" applyFill="1" applyBorder="1" applyAlignment="1">
      <alignment horizontal="right" vertical="center"/>
    </xf>
    <xf numFmtId="3" fontId="45" fillId="33" borderId="70" xfId="0" applyNumberFormat="1" applyFont="1" applyFill="1" applyBorder="1" applyAlignment="1">
      <alignment horizontal="right" vertical="center"/>
    </xf>
    <xf numFmtId="0" fontId="45" fillId="33" borderId="59" xfId="0" applyFont="1" applyFill="1" applyBorder="1" applyAlignment="1">
      <alignment horizontal="left" vertical="center"/>
    </xf>
    <xf numFmtId="3" fontId="45" fillId="35" borderId="39" xfId="0" applyNumberFormat="1" applyFont="1" applyFill="1" applyBorder="1" applyAlignment="1">
      <alignment horizontal="right" vertical="center"/>
    </xf>
    <xf numFmtId="3" fontId="45" fillId="35" borderId="37" xfId="0" applyNumberFormat="1" applyFont="1" applyFill="1" applyBorder="1" applyAlignment="1">
      <alignment horizontal="right" vertical="center"/>
    </xf>
    <xf numFmtId="3" fontId="45" fillId="35" borderId="19" xfId="0" applyNumberFormat="1" applyFont="1" applyFill="1" applyBorder="1" applyAlignment="1">
      <alignment horizontal="right" vertical="center"/>
    </xf>
    <xf numFmtId="183" fontId="45" fillId="34" borderId="39" xfId="0" applyNumberFormat="1" applyFont="1" applyFill="1" applyBorder="1" applyAlignment="1">
      <alignment horizontal="right" vertical="center"/>
    </xf>
    <xf numFmtId="183" fontId="45" fillId="34" borderId="37" xfId="0" applyNumberFormat="1" applyFont="1" applyFill="1" applyBorder="1" applyAlignment="1">
      <alignment horizontal="right" vertical="center"/>
    </xf>
    <xf numFmtId="183" fontId="45" fillId="34" borderId="19" xfId="0" applyNumberFormat="1" applyFont="1" applyFill="1" applyBorder="1" applyAlignment="1">
      <alignment horizontal="right" vertical="center"/>
    </xf>
    <xf numFmtId="181" fontId="45" fillId="35" borderId="34" xfId="63" applyNumberFormat="1" applyFont="1" applyFill="1" applyBorder="1" applyAlignment="1" applyProtection="1">
      <alignment horizontal="center" vertical="center" wrapText="1"/>
      <protection/>
    </xf>
    <xf numFmtId="181" fontId="45" fillId="35" borderId="26" xfId="63" applyNumberFormat="1" applyFont="1" applyFill="1" applyBorder="1" applyAlignment="1" applyProtection="1">
      <alignment horizontal="center" vertical="center" wrapText="1"/>
      <protection/>
    </xf>
    <xf numFmtId="0" fontId="45" fillId="0" borderId="66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45" fillId="0" borderId="48" xfId="0" applyFont="1" applyBorder="1" applyAlignment="1">
      <alignment horizontal="left" vertical="center"/>
    </xf>
    <xf numFmtId="0" fontId="45" fillId="0" borderId="72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33" borderId="35" xfId="0" applyFont="1" applyFill="1" applyBorder="1" applyAlignment="1">
      <alignment horizontal="center" vertical="center" wrapText="1"/>
    </xf>
    <xf numFmtId="0" fontId="45" fillId="33" borderId="52" xfId="0" applyFont="1" applyFill="1" applyBorder="1" applyAlignment="1">
      <alignment horizontal="center" vertical="center" wrapText="1"/>
    </xf>
    <xf numFmtId="0" fontId="45" fillId="35" borderId="34" xfId="0" applyFont="1" applyFill="1" applyBorder="1" applyAlignment="1">
      <alignment horizontal="center" vertical="center" wrapText="1"/>
    </xf>
    <xf numFmtId="0" fontId="45" fillId="35" borderId="26" xfId="0" applyFont="1" applyFill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73" xfId="0" applyFont="1" applyBorder="1" applyAlignment="1">
      <alignment horizontal="center" vertical="center" wrapText="1"/>
    </xf>
    <xf numFmtId="0" fontId="45" fillId="33" borderId="48" xfId="0" applyFont="1" applyFill="1" applyBorder="1" applyAlignment="1">
      <alignment horizontal="left" vertical="center"/>
    </xf>
    <xf numFmtId="0" fontId="45" fillId="33" borderId="47" xfId="0" applyFont="1" applyFill="1" applyBorder="1" applyAlignment="1">
      <alignment horizontal="left" vertical="center"/>
    </xf>
    <xf numFmtId="181" fontId="45" fillId="35" borderId="66" xfId="63" applyNumberFormat="1" applyFont="1" applyFill="1" applyBorder="1" applyAlignment="1" applyProtection="1">
      <alignment horizontal="center" vertical="center"/>
      <protection/>
    </xf>
    <xf numFmtId="181" fontId="45" fillId="35" borderId="74" xfId="63" applyNumberFormat="1" applyFont="1" applyFill="1" applyBorder="1" applyAlignment="1" applyProtection="1">
      <alignment horizontal="center" vertical="center"/>
      <protection/>
    </xf>
    <xf numFmtId="181" fontId="45" fillId="35" borderId="67" xfId="63" applyNumberFormat="1" applyFont="1" applyFill="1" applyBorder="1" applyAlignment="1" applyProtection="1">
      <alignment horizontal="center" vertical="center"/>
      <protection/>
    </xf>
    <xf numFmtId="181" fontId="45" fillId="35" borderId="53" xfId="63" applyNumberFormat="1" applyFont="1" applyFill="1" applyBorder="1" applyAlignment="1" applyProtection="1">
      <alignment horizontal="center" vertical="center"/>
      <protection/>
    </xf>
    <xf numFmtId="0" fontId="45" fillId="33" borderId="75" xfId="0" applyFont="1" applyFill="1" applyBorder="1" applyAlignment="1">
      <alignment horizontal="left" vertical="center"/>
    </xf>
    <xf numFmtId="0" fontId="45" fillId="33" borderId="76" xfId="0" applyFont="1" applyFill="1" applyBorder="1" applyAlignment="1">
      <alignment horizontal="left" vertical="center"/>
    </xf>
    <xf numFmtId="0" fontId="45" fillId="33" borderId="77" xfId="0" applyFont="1" applyFill="1" applyBorder="1" applyAlignment="1">
      <alignment horizontal="left" vertical="center"/>
    </xf>
    <xf numFmtId="0" fontId="45" fillId="33" borderId="45" xfId="0" applyFont="1" applyFill="1" applyBorder="1" applyAlignment="1">
      <alignment horizontal="left" vertical="center"/>
    </xf>
    <xf numFmtId="0" fontId="45" fillId="33" borderId="78" xfId="0" applyFont="1" applyFill="1" applyBorder="1" applyAlignment="1">
      <alignment horizontal="left" vertical="center"/>
    </xf>
    <xf numFmtId="0" fontId="45" fillId="33" borderId="51" xfId="0" applyFont="1" applyFill="1" applyBorder="1" applyAlignment="1">
      <alignment horizontal="left" vertical="center"/>
    </xf>
    <xf numFmtId="181" fontId="45" fillId="35" borderId="0" xfId="63" applyNumberFormat="1" applyFont="1" applyFill="1" applyBorder="1" applyAlignment="1" applyProtection="1">
      <alignment horizontal="center" vertical="center"/>
      <protection/>
    </xf>
    <xf numFmtId="0" fontId="45" fillId="33" borderId="6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6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0" borderId="6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6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181" fontId="45" fillId="0" borderId="59" xfId="63" applyNumberFormat="1" applyFont="1" applyFill="1" applyBorder="1" applyAlignment="1" applyProtection="1">
      <alignment horizontal="left" vertical="center" wrapText="1"/>
      <protection/>
    </xf>
    <xf numFmtId="0" fontId="45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left" vertical="center" wrapText="1"/>
    </xf>
    <xf numFmtId="181" fontId="45" fillId="35" borderId="54" xfId="63" applyNumberFormat="1" applyFont="1" applyFill="1" applyBorder="1" applyAlignment="1" applyProtection="1">
      <alignment horizontal="center" vertical="center"/>
      <protection/>
    </xf>
    <xf numFmtId="0" fontId="45" fillId="0" borderId="15" xfId="0" applyFont="1" applyFill="1" applyBorder="1" applyAlignment="1">
      <alignment horizontal="center" vertical="center" wrapText="1"/>
    </xf>
    <xf numFmtId="1" fontId="45" fillId="0" borderId="79" xfId="63" applyNumberFormat="1" applyFont="1" applyFill="1" applyBorder="1" applyAlignment="1" applyProtection="1">
      <alignment horizontal="center" vertical="center"/>
      <protection/>
    </xf>
    <xf numFmtId="1" fontId="45" fillId="0" borderId="80" xfId="63" applyNumberFormat="1" applyFont="1" applyFill="1" applyBorder="1" applyAlignment="1" applyProtection="1">
      <alignment horizontal="center" vertical="center"/>
      <protection/>
    </xf>
    <xf numFmtId="1" fontId="45" fillId="0" borderId="81" xfId="63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center" wrapText="1"/>
    </xf>
    <xf numFmtId="3" fontId="45" fillId="35" borderId="82" xfId="0" applyNumberFormat="1" applyFont="1" applyFill="1" applyBorder="1" applyAlignment="1">
      <alignment horizontal="center" vertical="center"/>
    </xf>
    <xf numFmtId="3" fontId="45" fillId="35" borderId="83" xfId="0" applyNumberFormat="1" applyFont="1" applyFill="1" applyBorder="1" applyAlignment="1">
      <alignment horizontal="center" vertical="center"/>
    </xf>
    <xf numFmtId="3" fontId="45" fillId="35" borderId="56" xfId="0" applyNumberFormat="1" applyFont="1" applyFill="1" applyBorder="1" applyAlignment="1">
      <alignment horizontal="center" vertical="center"/>
    </xf>
    <xf numFmtId="0" fontId="45" fillId="35" borderId="59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3" fontId="45" fillId="0" borderId="77" xfId="63" applyNumberFormat="1" applyFont="1" applyFill="1" applyBorder="1" applyAlignment="1" applyProtection="1">
      <alignment horizontal="center" vertical="center" wrapText="1"/>
      <protection/>
    </xf>
    <xf numFmtId="3" fontId="45" fillId="0" borderId="84" xfId="63" applyNumberFormat="1" applyFont="1" applyFill="1" applyBorder="1" applyAlignment="1" applyProtection="1">
      <alignment horizontal="center" vertical="center" wrapText="1"/>
      <protection/>
    </xf>
    <xf numFmtId="49" fontId="45" fillId="33" borderId="63" xfId="0" applyNumberFormat="1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center" vertical="center" wrapText="1"/>
    </xf>
    <xf numFmtId="49" fontId="45" fillId="33" borderId="64" xfId="0" applyNumberFormat="1" applyFont="1" applyFill="1" applyBorder="1" applyAlignment="1">
      <alignment horizontal="center" vertical="center" wrapText="1"/>
    </xf>
    <xf numFmtId="49" fontId="45" fillId="33" borderId="15" xfId="0" applyNumberFormat="1" applyFont="1" applyFill="1" applyBorder="1" applyAlignment="1">
      <alignment horizontal="center" vertical="center" wrapText="1"/>
    </xf>
    <xf numFmtId="49" fontId="45" fillId="33" borderId="65" xfId="0" applyNumberFormat="1" applyFont="1" applyFill="1" applyBorder="1" applyAlignment="1">
      <alignment horizontal="center" vertical="center" wrapText="1"/>
    </xf>
    <xf numFmtId="49" fontId="45" fillId="33" borderId="35" xfId="0" applyNumberFormat="1" applyFont="1" applyFill="1" applyBorder="1" applyAlignment="1">
      <alignment horizontal="center" vertical="center" wrapText="1"/>
    </xf>
    <xf numFmtId="49" fontId="45" fillId="33" borderId="52" xfId="0" applyNumberFormat="1" applyFont="1" applyFill="1" applyBorder="1" applyAlignment="1">
      <alignment horizontal="center" vertical="center" wrapText="1"/>
    </xf>
    <xf numFmtId="49" fontId="45" fillId="33" borderId="34" xfId="0" applyNumberFormat="1" applyFont="1" applyFill="1" applyBorder="1" applyAlignment="1">
      <alignment horizontal="center" vertical="center" wrapText="1"/>
    </xf>
    <xf numFmtId="49" fontId="45" fillId="33" borderId="26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Standard_A" xfId="63"/>
    <cellStyle name="Standard_A_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32.7109375" style="2" customWidth="1"/>
    <col min="3" max="3" width="4.7109375" style="2" customWidth="1"/>
    <col min="4" max="4" width="23.28125" style="2" customWidth="1"/>
    <col min="5" max="16384" width="9.140625" style="2" customWidth="1"/>
  </cols>
  <sheetData>
    <row r="1" s="1" customFormat="1" ht="15" customHeight="1">
      <c r="AS1" s="1" t="s">
        <v>3</v>
      </c>
    </row>
    <row r="2" s="1" customFormat="1" ht="15" customHeight="1">
      <c r="AS2" s="1" t="s">
        <v>30</v>
      </c>
    </row>
    <row r="3" s="1" customFormat="1" ht="15" customHeight="1">
      <c r="AS3" s="1" t="s">
        <v>31</v>
      </c>
    </row>
    <row r="4" s="1" customFormat="1" ht="15" customHeight="1">
      <c r="AS4" s="1">
        <v>3</v>
      </c>
    </row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>
      <c r="B10" s="1" t="s">
        <v>120</v>
      </c>
    </row>
    <row r="11" spans="2:3" s="1" customFormat="1" ht="15" customHeight="1">
      <c r="B11" s="1" t="s">
        <v>33</v>
      </c>
      <c r="C11" s="2" t="s">
        <v>200</v>
      </c>
    </row>
    <row r="12" s="1" customFormat="1" ht="15" customHeight="1"/>
    <row r="13" s="1" customFormat="1" ht="15" customHeight="1"/>
    <row r="14" spans="2:11" s="1" customFormat="1" ht="15" customHeight="1">
      <c r="B14" s="1" t="s">
        <v>68</v>
      </c>
      <c r="E14" s="289"/>
      <c r="F14" s="289"/>
      <c r="G14" s="289"/>
      <c r="H14" s="289"/>
      <c r="I14" s="289"/>
      <c r="J14" s="289"/>
      <c r="K14" s="289"/>
    </row>
    <row r="15" spans="2:11" s="1" customFormat="1" ht="15" customHeight="1">
      <c r="B15" s="1" t="s">
        <v>69</v>
      </c>
      <c r="E15" s="289"/>
      <c r="F15" s="289"/>
      <c r="G15" s="289"/>
      <c r="H15" s="289"/>
      <c r="I15" s="289"/>
      <c r="J15" s="289"/>
      <c r="K15" s="289"/>
    </row>
    <row r="16" spans="2:11" s="1" customFormat="1" ht="15" customHeight="1">
      <c r="B16" s="1" t="s">
        <v>88</v>
      </c>
      <c r="E16" s="289"/>
      <c r="F16" s="289"/>
      <c r="G16" s="289"/>
      <c r="H16" s="289"/>
      <c r="I16" s="289"/>
      <c r="J16" s="289"/>
      <c r="K16" s="289"/>
    </row>
    <row r="17" spans="5:11" s="1" customFormat="1" ht="15" customHeight="1">
      <c r="E17" s="3"/>
      <c r="F17" s="3"/>
      <c r="G17" s="3"/>
      <c r="H17" s="3"/>
      <c r="I17" s="3"/>
      <c r="J17" s="3"/>
      <c r="K17" s="3"/>
    </row>
    <row r="18" spans="2:11" s="4" customFormat="1" ht="15" customHeight="1">
      <c r="B18" s="4" t="s">
        <v>169</v>
      </c>
      <c r="E18" s="5"/>
      <c r="F18" s="6"/>
      <c r="G18" s="6"/>
      <c r="H18" s="6"/>
      <c r="I18" s="6"/>
      <c r="J18" s="6"/>
      <c r="K18" s="6"/>
    </row>
    <row r="19" spans="5:11" s="1" customFormat="1" ht="15" customHeight="1">
      <c r="E19" s="3"/>
      <c r="F19" s="3"/>
      <c r="G19" s="3"/>
      <c r="H19" s="3"/>
      <c r="I19" s="3"/>
      <c r="J19" s="3"/>
      <c r="K19" s="3"/>
    </row>
    <row r="20" spans="2:11" s="1" customFormat="1" ht="15" customHeight="1">
      <c r="B20" s="1" t="s">
        <v>34</v>
      </c>
      <c r="E20" s="289"/>
      <c r="F20" s="289"/>
      <c r="G20" s="289"/>
      <c r="H20" s="289"/>
      <c r="I20" s="289"/>
      <c r="J20" s="289"/>
      <c r="K20" s="289"/>
    </row>
    <row r="21" spans="5:11" s="1" customFormat="1" ht="15" customHeight="1">
      <c r="E21" s="3"/>
      <c r="F21" s="3"/>
      <c r="G21" s="3"/>
      <c r="H21" s="3"/>
      <c r="I21" s="3"/>
      <c r="J21" s="3"/>
      <c r="K21" s="3"/>
    </row>
    <row r="22" spans="2:11" s="1" customFormat="1" ht="15" customHeight="1">
      <c r="B22" s="1" t="s">
        <v>35</v>
      </c>
      <c r="D22" s="1" t="s">
        <v>4</v>
      </c>
      <c r="E22" s="289"/>
      <c r="F22" s="289"/>
      <c r="G22" s="289"/>
      <c r="H22" s="289"/>
      <c r="I22" s="289"/>
      <c r="J22" s="289"/>
      <c r="K22" s="289"/>
    </row>
    <row r="23" spans="5:11" s="1" customFormat="1" ht="15" customHeight="1">
      <c r="E23" s="3"/>
      <c r="F23" s="3"/>
      <c r="G23" s="3"/>
      <c r="H23" s="3"/>
      <c r="I23" s="3"/>
      <c r="J23" s="3"/>
      <c r="K23" s="3"/>
    </row>
    <row r="24" spans="4:11" s="1" customFormat="1" ht="15" customHeight="1">
      <c r="D24" s="1" t="s">
        <v>5</v>
      </c>
      <c r="E24" s="289"/>
      <c r="F24" s="289"/>
      <c r="G24" s="289"/>
      <c r="H24" s="289"/>
      <c r="I24" s="289"/>
      <c r="J24" s="289"/>
      <c r="K24" s="289"/>
    </row>
    <row r="25" spans="5:11" s="1" customFormat="1" ht="15" customHeight="1">
      <c r="E25" s="3"/>
      <c r="F25" s="3"/>
      <c r="G25" s="3"/>
      <c r="H25" s="3"/>
      <c r="I25" s="3"/>
      <c r="J25" s="3"/>
      <c r="K25" s="3"/>
    </row>
    <row r="26" spans="4:11" s="1" customFormat="1" ht="15" customHeight="1">
      <c r="D26" s="1" t="s">
        <v>32</v>
      </c>
      <c r="E26" s="289"/>
      <c r="F26" s="289"/>
      <c r="G26" s="289"/>
      <c r="H26" s="289"/>
      <c r="I26" s="289"/>
      <c r="J26" s="289"/>
      <c r="K26" s="289"/>
    </row>
    <row r="27" spans="5:11" s="1" customFormat="1" ht="15" customHeight="1">
      <c r="E27" s="3"/>
      <c r="F27" s="3"/>
      <c r="G27" s="3"/>
      <c r="H27" s="3"/>
      <c r="I27" s="3"/>
      <c r="J27" s="3"/>
      <c r="K27" s="3"/>
    </row>
    <row r="28" spans="2:11" s="1" customFormat="1" ht="15" customHeight="1">
      <c r="B28" s="1" t="s">
        <v>71</v>
      </c>
      <c r="E28" s="290"/>
      <c r="F28" s="290"/>
      <c r="G28" s="290"/>
      <c r="H28" s="290"/>
      <c r="I28" s="290"/>
      <c r="J28" s="290"/>
      <c r="K28" s="290"/>
    </row>
    <row r="29" spans="5:10" s="1" customFormat="1" ht="15" customHeight="1">
      <c r="E29" s="7"/>
      <c r="F29" s="7"/>
      <c r="G29" s="7"/>
      <c r="H29" s="7"/>
      <c r="I29" s="7"/>
      <c r="J29" s="7"/>
    </row>
    <row r="30" s="9" customFormat="1" ht="15" customHeight="1">
      <c r="B30" s="8" t="s">
        <v>70</v>
      </c>
    </row>
    <row r="31" spans="2:4" s="9" customFormat="1" ht="15" customHeight="1">
      <c r="B31" s="10" t="s">
        <v>132</v>
      </c>
      <c r="C31" s="11"/>
      <c r="D31" s="11"/>
    </row>
    <row r="32" spans="2:4" s="9" customFormat="1" ht="15" customHeight="1">
      <c r="B32" s="12"/>
      <c r="C32" s="13"/>
      <c r="D32" s="13"/>
    </row>
    <row r="33" spans="2:11" s="9" customFormat="1" ht="25.5" customHeight="1">
      <c r="B33" s="291"/>
      <c r="C33" s="291"/>
      <c r="D33" s="291"/>
      <c r="E33" s="291"/>
      <c r="F33" s="291"/>
      <c r="G33" s="291"/>
      <c r="H33" s="291"/>
      <c r="I33" s="291"/>
      <c r="J33" s="291"/>
      <c r="K33" s="291"/>
    </row>
    <row r="34" s="9" customFormat="1" ht="15" customHeight="1">
      <c r="B34" s="14"/>
    </row>
    <row r="35" spans="2:11" s="9" customFormat="1" ht="15" customHeight="1">
      <c r="B35" s="288"/>
      <c r="C35" s="288"/>
      <c r="D35" s="288"/>
      <c r="E35" s="288"/>
      <c r="F35" s="288"/>
      <c r="G35" s="288"/>
      <c r="H35" s="288"/>
      <c r="I35" s="288"/>
      <c r="J35" s="288"/>
      <c r="K35" s="288"/>
    </row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="9" customFormat="1" ht="15" customHeight="1"/>
    <row r="188" s="9" customFormat="1" ht="15" customHeight="1"/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="9" customFormat="1" ht="15" customHeight="1"/>
    <row r="257" s="9" customFormat="1" ht="15" customHeight="1"/>
    <row r="258" s="9" customFormat="1" ht="15" customHeight="1"/>
    <row r="259" s="9" customFormat="1" ht="15" customHeight="1"/>
    <row r="260" s="9" customFormat="1" ht="15" customHeight="1"/>
    <row r="261" s="9" customFormat="1" ht="15" customHeight="1"/>
    <row r="262" s="9" customFormat="1" ht="15" customHeight="1"/>
    <row r="263" s="9" customFormat="1" ht="15" customHeight="1"/>
    <row r="264" s="9" customFormat="1" ht="15" customHeight="1"/>
    <row r="265" s="9" customFormat="1" ht="15" customHeight="1"/>
    <row r="266" s="9" customFormat="1" ht="15" customHeight="1"/>
    <row r="267" s="9" customFormat="1" ht="15" customHeight="1"/>
    <row r="268" s="9" customFormat="1" ht="15" customHeight="1"/>
    <row r="269" s="9" customFormat="1" ht="15" customHeight="1"/>
    <row r="270" s="9" customFormat="1" ht="15" customHeight="1"/>
    <row r="271" s="9" customFormat="1" ht="15" customHeight="1"/>
    <row r="272" s="9" customFormat="1" ht="15" customHeight="1"/>
    <row r="273" s="9" customFormat="1" ht="15" customHeight="1"/>
    <row r="274" s="9" customFormat="1" ht="15" customHeight="1"/>
    <row r="275" s="9" customFormat="1" ht="15" customHeight="1"/>
    <row r="276" s="9" customFormat="1" ht="15" customHeight="1"/>
    <row r="277" s="9" customFormat="1" ht="15" customHeight="1"/>
    <row r="278" s="9" customFormat="1" ht="15" customHeight="1"/>
    <row r="279" s="9" customFormat="1" ht="15" customHeight="1"/>
    <row r="280" s="9" customFormat="1" ht="15" customHeight="1"/>
    <row r="281" s="9" customFormat="1" ht="15" customHeight="1"/>
    <row r="282" s="9" customFormat="1" ht="15" customHeight="1"/>
    <row r="283" s="9" customFormat="1" ht="15" customHeight="1"/>
    <row r="284" s="9" customFormat="1" ht="15" customHeight="1"/>
    <row r="285" s="9" customFormat="1" ht="15" customHeight="1"/>
    <row r="286" s="9" customFormat="1" ht="15" customHeight="1"/>
    <row r="287" s="9" customFormat="1" ht="15" customHeight="1"/>
    <row r="288" s="9" customFormat="1" ht="15" customHeight="1"/>
    <row r="289" s="9" customFormat="1" ht="15" customHeight="1"/>
    <row r="290" s="9" customFormat="1" ht="15" customHeight="1"/>
    <row r="291" s="9" customFormat="1" ht="15" customHeight="1"/>
    <row r="292" s="9" customFormat="1" ht="15" customHeight="1"/>
    <row r="293" s="9" customFormat="1" ht="15" customHeight="1"/>
    <row r="294" s="9" customFormat="1" ht="15" customHeight="1"/>
    <row r="295" s="9" customFormat="1" ht="15" customHeight="1"/>
    <row r="296" s="9" customFormat="1" ht="15" customHeight="1"/>
    <row r="297" s="9" customFormat="1" ht="15" customHeight="1"/>
    <row r="298" s="9" customFormat="1" ht="15" customHeight="1"/>
    <row r="299" s="9" customFormat="1" ht="15" customHeight="1"/>
    <row r="300" s="9" customFormat="1" ht="15" customHeight="1"/>
    <row r="301" s="9" customFormat="1" ht="15" customHeight="1"/>
    <row r="302" s="9" customFormat="1" ht="15" customHeight="1"/>
    <row r="303" s="9" customFormat="1" ht="15" customHeight="1"/>
    <row r="304" s="9" customFormat="1" ht="15" customHeight="1"/>
    <row r="305" s="9" customFormat="1" ht="15" customHeight="1"/>
    <row r="306" s="9" customFormat="1" ht="15" customHeight="1"/>
    <row r="307" s="9" customFormat="1" ht="15" customHeight="1"/>
    <row r="308" s="9" customFormat="1" ht="15" customHeight="1"/>
    <row r="309" s="9" customFormat="1" ht="15" customHeight="1"/>
    <row r="310" s="9" customFormat="1" ht="15" customHeight="1"/>
    <row r="311" s="9" customFormat="1" ht="15" customHeight="1"/>
    <row r="312" s="9" customFormat="1" ht="15" customHeight="1"/>
    <row r="313" s="9" customFormat="1" ht="15" customHeight="1"/>
    <row r="314" s="9" customFormat="1" ht="15" customHeight="1"/>
    <row r="315" s="9" customFormat="1" ht="15" customHeight="1"/>
    <row r="316" s="9" customFormat="1" ht="15" customHeight="1"/>
    <row r="317" s="9" customFormat="1" ht="15" customHeight="1"/>
    <row r="318" s="9" customFormat="1" ht="15" customHeight="1"/>
    <row r="319" s="9" customFormat="1" ht="15" customHeight="1"/>
    <row r="320" s="9" customFormat="1" ht="15" customHeight="1"/>
    <row r="321" s="9" customFormat="1" ht="15" customHeight="1"/>
    <row r="322" s="9" customFormat="1" ht="15" customHeight="1"/>
    <row r="323" s="9" customFormat="1" ht="15" customHeight="1"/>
    <row r="324" s="9" customFormat="1" ht="15" customHeight="1"/>
    <row r="325" s="9" customFormat="1" ht="15" customHeight="1"/>
    <row r="326" s="9" customFormat="1" ht="15" customHeight="1"/>
    <row r="327" s="9" customFormat="1" ht="15" customHeight="1"/>
    <row r="328" s="9" customFormat="1" ht="15" customHeight="1"/>
    <row r="329" s="9" customFormat="1" ht="15" customHeight="1"/>
  </sheetData>
  <sheetProtection selectLockedCells="1"/>
  <mergeCells count="10">
    <mergeCell ref="B35:K35"/>
    <mergeCell ref="E24:K24"/>
    <mergeCell ref="E26:K26"/>
    <mergeCell ref="E28:K28"/>
    <mergeCell ref="E14:K14"/>
    <mergeCell ref="E15:K15"/>
    <mergeCell ref="E20:K20"/>
    <mergeCell ref="E22:K22"/>
    <mergeCell ref="B33:K33"/>
    <mergeCell ref="E16:K16"/>
  </mergeCells>
  <printOptions horizontalCentered="1"/>
  <pageMargins left="0.2" right="0.2" top="0.75" bottom="0.43" header="0.17" footer="0.17"/>
  <pageSetup fitToHeight="1" fitToWidth="1" horizontalDpi="600" verticalDpi="600" orientation="landscape" r:id="rId2"/>
  <headerFooter alignWithMargins="0">
    <oddFooter>&amp;R&amp;"Arial Narrow,Regular"Страна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27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9.140625" style="9" customWidth="1"/>
    <col min="3" max="3" width="55.28125" style="9" customWidth="1"/>
    <col min="4" max="7" width="20.7109375" style="9" customWidth="1"/>
    <col min="8" max="8" width="25.7109375" style="9" customWidth="1"/>
    <col min="9" max="9" width="20.7109375" style="9" customWidth="1"/>
    <col min="10" max="10" width="24.7109375" style="9" customWidth="1"/>
    <col min="11" max="16384" width="9.140625" style="9" customWidth="1"/>
  </cols>
  <sheetData>
    <row r="1" ht="15" customHeight="1">
      <c r="B1" s="15" t="s">
        <v>89</v>
      </c>
    </row>
    <row r="2" ht="15" customHeight="1"/>
    <row r="3" spans="2:63" ht="15" customHeight="1">
      <c r="B3" s="1" t="str">
        <f>+CONCATENATE('Naslovna strana'!$B$14," ",'Naslovna strana'!$E$14)</f>
        <v>Назив енергетског субјекта: </v>
      </c>
      <c r="C3" s="8"/>
      <c r="D3" s="8"/>
      <c r="E3" s="8"/>
      <c r="F3" s="8"/>
      <c r="G3" s="8"/>
      <c r="H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8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8"/>
      <c r="D4" s="8"/>
      <c r="E4" s="8"/>
      <c r="F4" s="8"/>
      <c r="G4" s="8"/>
      <c r="H4" s="8"/>
    </row>
    <row r="5" spans="2:8" ht="15" customHeight="1">
      <c r="B5" s="34" t="str">
        <f>+CONCATENATE('Naslovna strana'!$B$28," ",'Naslovna strana'!$E$28)</f>
        <v>Датум обраде: </v>
      </c>
      <c r="C5" s="8"/>
      <c r="D5" s="8"/>
      <c r="E5" s="8"/>
      <c r="F5" s="8"/>
      <c r="G5" s="8"/>
      <c r="H5" s="8"/>
    </row>
    <row r="8" spans="2:14" ht="15" customHeight="1">
      <c r="B8" s="351" t="s">
        <v>328</v>
      </c>
      <c r="C8" s="351"/>
      <c r="D8" s="351"/>
      <c r="E8" s="351"/>
      <c r="F8" s="351"/>
      <c r="G8" s="351"/>
      <c r="H8" s="351"/>
      <c r="I8" s="351"/>
      <c r="J8" s="351"/>
      <c r="K8" s="62"/>
      <c r="L8" s="62"/>
      <c r="M8" s="62"/>
      <c r="N8" s="62"/>
    </row>
    <row r="9" spans="2:12" ht="15" customHeight="1" thickBot="1">
      <c r="B9" s="62"/>
      <c r="C9" s="62"/>
      <c r="D9" s="62"/>
      <c r="E9" s="62"/>
      <c r="F9" s="62"/>
      <c r="G9" s="62"/>
      <c r="H9" s="62"/>
      <c r="I9" s="62"/>
      <c r="J9" s="46" t="s">
        <v>0</v>
      </c>
      <c r="K9" s="15"/>
      <c r="L9" s="15"/>
    </row>
    <row r="10" spans="2:10" s="140" customFormat="1" ht="15" customHeight="1" thickTop="1">
      <c r="B10" s="366" t="s">
        <v>142</v>
      </c>
      <c r="C10" s="368" t="s">
        <v>36</v>
      </c>
      <c r="D10" s="370" t="s">
        <v>307</v>
      </c>
      <c r="E10" s="370"/>
      <c r="F10" s="370"/>
      <c r="G10" s="370"/>
      <c r="H10" s="370"/>
      <c r="I10" s="370"/>
      <c r="J10" s="180">
        <f>'Naslovna strana'!E18</f>
        <v>0</v>
      </c>
    </row>
    <row r="11" spans="2:10" s="140" customFormat="1" ht="33.75" customHeight="1">
      <c r="B11" s="367"/>
      <c r="C11" s="369"/>
      <c r="D11" s="141" t="s">
        <v>154</v>
      </c>
      <c r="E11" s="141" t="s">
        <v>84</v>
      </c>
      <c r="F11" s="141" t="s">
        <v>85</v>
      </c>
      <c r="G11" s="142" t="s">
        <v>299</v>
      </c>
      <c r="H11" s="141" t="s">
        <v>86</v>
      </c>
      <c r="I11" s="141" t="s">
        <v>155</v>
      </c>
      <c r="J11" s="179" t="s">
        <v>199</v>
      </c>
    </row>
    <row r="12" spans="2:10" s="147" customFormat="1" ht="15" customHeight="1">
      <c r="B12" s="143" t="s">
        <v>156</v>
      </c>
      <c r="C12" s="144" t="s">
        <v>145</v>
      </c>
      <c r="D12" s="144" t="s">
        <v>146</v>
      </c>
      <c r="E12" s="144" t="s">
        <v>147</v>
      </c>
      <c r="F12" s="144" t="s">
        <v>148</v>
      </c>
      <c r="G12" s="144" t="s">
        <v>149</v>
      </c>
      <c r="H12" s="144" t="s">
        <v>152</v>
      </c>
      <c r="I12" s="145" t="s">
        <v>153</v>
      </c>
      <c r="J12" s="146" t="s">
        <v>278</v>
      </c>
    </row>
    <row r="13" spans="2:10" s="8" customFormat="1" ht="15" customHeight="1">
      <c r="B13" s="148" t="s">
        <v>1</v>
      </c>
      <c r="C13" s="149" t="s">
        <v>238</v>
      </c>
      <c r="D13" s="41">
        <f aca="true" t="shared" si="0" ref="D13:J13">D14+D15+D16+D17+D18</f>
        <v>0</v>
      </c>
      <c r="E13" s="41">
        <f t="shared" si="0"/>
        <v>0</v>
      </c>
      <c r="F13" s="41">
        <f t="shared" si="0"/>
        <v>0</v>
      </c>
      <c r="G13" s="41">
        <f t="shared" si="0"/>
        <v>0</v>
      </c>
      <c r="H13" s="41">
        <f t="shared" si="0"/>
        <v>0</v>
      </c>
      <c r="I13" s="41">
        <f t="shared" si="0"/>
        <v>0</v>
      </c>
      <c r="J13" s="150">
        <f t="shared" si="0"/>
        <v>0</v>
      </c>
    </row>
    <row r="14" spans="2:10" ht="15" customHeight="1">
      <c r="B14" s="151" t="s">
        <v>6</v>
      </c>
      <c r="C14" s="152"/>
      <c r="D14" s="153"/>
      <c r="E14" s="153"/>
      <c r="F14" s="153"/>
      <c r="G14" s="153"/>
      <c r="H14" s="153"/>
      <c r="I14" s="153"/>
      <c r="J14" s="154">
        <f>D14+E14+F14+G14+H14+I14</f>
        <v>0</v>
      </c>
    </row>
    <row r="15" spans="2:10" ht="15" customHeight="1">
      <c r="B15" s="155" t="s">
        <v>7</v>
      </c>
      <c r="C15" s="72"/>
      <c r="D15" s="153"/>
      <c r="E15" s="57"/>
      <c r="F15" s="67"/>
      <c r="G15" s="67"/>
      <c r="H15" s="67"/>
      <c r="I15" s="67"/>
      <c r="J15" s="154">
        <f>D15+E15+F15+G15+H15+I15</f>
        <v>0</v>
      </c>
    </row>
    <row r="16" spans="2:10" ht="15" customHeight="1">
      <c r="B16" s="156" t="s">
        <v>8</v>
      </c>
      <c r="C16" s="72"/>
      <c r="D16" s="153"/>
      <c r="E16" s="153"/>
      <c r="F16" s="153"/>
      <c r="G16" s="153"/>
      <c r="H16" s="153"/>
      <c r="I16" s="153"/>
      <c r="J16" s="154">
        <f>D16+E16+F16+G16+H16+I16</f>
        <v>0</v>
      </c>
    </row>
    <row r="17" spans="2:10" ht="15" customHeight="1">
      <c r="B17" s="156" t="s">
        <v>54</v>
      </c>
      <c r="C17" s="72"/>
      <c r="D17" s="153"/>
      <c r="E17" s="57"/>
      <c r="F17" s="67"/>
      <c r="G17" s="67"/>
      <c r="H17" s="67"/>
      <c r="I17" s="67"/>
      <c r="J17" s="154">
        <f>D17+E17+F17+G17+H17+I17</f>
        <v>0</v>
      </c>
    </row>
    <row r="18" spans="2:10" ht="15" customHeight="1">
      <c r="B18" s="157" t="s">
        <v>14</v>
      </c>
      <c r="C18" s="158"/>
      <c r="D18" s="153"/>
      <c r="E18" s="54"/>
      <c r="F18" s="70"/>
      <c r="G18" s="70"/>
      <c r="H18" s="70"/>
      <c r="I18" s="70"/>
      <c r="J18" s="154">
        <f>D18+E18+F18+G18+H18+I18</f>
        <v>0</v>
      </c>
    </row>
    <row r="19" spans="2:10" ht="30" customHeight="1">
      <c r="B19" s="159" t="s">
        <v>2</v>
      </c>
      <c r="C19" s="55" t="s">
        <v>254</v>
      </c>
      <c r="D19" s="48">
        <f aca="true" t="shared" si="1" ref="D19:J19">D20+D21+D22+D23+D24</f>
        <v>0</v>
      </c>
      <c r="E19" s="48">
        <f t="shared" si="1"/>
        <v>0</v>
      </c>
      <c r="F19" s="48">
        <f t="shared" si="1"/>
        <v>0</v>
      </c>
      <c r="G19" s="48">
        <f t="shared" si="1"/>
        <v>0</v>
      </c>
      <c r="H19" s="48">
        <f t="shared" si="1"/>
        <v>0</v>
      </c>
      <c r="I19" s="48">
        <f t="shared" si="1"/>
        <v>0</v>
      </c>
      <c r="J19" s="160">
        <f t="shared" si="1"/>
        <v>0</v>
      </c>
    </row>
    <row r="20" spans="2:10" ht="15" customHeight="1">
      <c r="B20" s="151" t="s">
        <v>66</v>
      </c>
      <c r="C20" s="152"/>
      <c r="D20" s="51"/>
      <c r="E20" s="51"/>
      <c r="F20" s="51"/>
      <c r="G20" s="51"/>
      <c r="H20" s="51"/>
      <c r="I20" s="51"/>
      <c r="J20" s="154">
        <f>D20+E20+F20+G20+H20+I20</f>
        <v>0</v>
      </c>
    </row>
    <row r="21" spans="2:10" ht="15" customHeight="1">
      <c r="B21" s="155" t="s">
        <v>67</v>
      </c>
      <c r="C21" s="72"/>
      <c r="D21" s="57"/>
      <c r="E21" s="57"/>
      <c r="F21" s="57"/>
      <c r="G21" s="57"/>
      <c r="H21" s="57"/>
      <c r="I21" s="57"/>
      <c r="J21" s="154">
        <f>D21+E21+F21+G21+H21+I21</f>
        <v>0</v>
      </c>
    </row>
    <row r="22" spans="2:10" ht="15" customHeight="1">
      <c r="B22" s="156" t="s">
        <v>78</v>
      </c>
      <c r="C22" s="72"/>
      <c r="D22" s="57"/>
      <c r="E22" s="57"/>
      <c r="F22" s="67"/>
      <c r="G22" s="67"/>
      <c r="H22" s="67"/>
      <c r="I22" s="67"/>
      <c r="J22" s="154">
        <f>D22+E22+F22+G22+H22+I22</f>
        <v>0</v>
      </c>
    </row>
    <row r="23" spans="2:10" ht="15" customHeight="1">
      <c r="B23" s="156" t="s">
        <v>118</v>
      </c>
      <c r="C23" s="72"/>
      <c r="D23" s="57"/>
      <c r="E23" s="57"/>
      <c r="F23" s="67"/>
      <c r="G23" s="67"/>
      <c r="H23" s="67"/>
      <c r="I23" s="67"/>
      <c r="J23" s="154">
        <f>D23+E23+F23+G23+H23+I23</f>
        <v>0</v>
      </c>
    </row>
    <row r="24" spans="2:10" ht="15" customHeight="1">
      <c r="B24" s="161" t="s">
        <v>119</v>
      </c>
      <c r="C24" s="158"/>
      <c r="D24" s="54"/>
      <c r="E24" s="54"/>
      <c r="F24" s="70"/>
      <c r="G24" s="70"/>
      <c r="H24" s="70"/>
      <c r="I24" s="70"/>
      <c r="J24" s="154">
        <f>D24+E24+F24+G24+H24+I24</f>
        <v>0</v>
      </c>
    </row>
    <row r="25" spans="2:10" s="40" customFormat="1" ht="15" customHeight="1">
      <c r="B25" s="162"/>
      <c r="C25" s="163" t="s">
        <v>87</v>
      </c>
      <c r="D25" s="164">
        <f aca="true" t="shared" si="2" ref="D25:J25">D13+D19</f>
        <v>0</v>
      </c>
      <c r="E25" s="164">
        <f t="shared" si="2"/>
        <v>0</v>
      </c>
      <c r="F25" s="164">
        <f t="shared" si="2"/>
        <v>0</v>
      </c>
      <c r="G25" s="164">
        <f t="shared" si="2"/>
        <v>0</v>
      </c>
      <c r="H25" s="164">
        <f t="shared" si="2"/>
        <v>0</v>
      </c>
      <c r="I25" s="164">
        <f t="shared" si="2"/>
        <v>0</v>
      </c>
      <c r="J25" s="165">
        <f t="shared" si="2"/>
        <v>0</v>
      </c>
    </row>
    <row r="26" spans="2:10" s="40" customFormat="1" ht="15" customHeight="1" thickBot="1">
      <c r="B26" s="166"/>
      <c r="C26" s="205" t="s">
        <v>159</v>
      </c>
      <c r="D26" s="167">
        <f>IF(J25=0,0,D25/J25)</f>
        <v>0</v>
      </c>
      <c r="E26" s="167">
        <f>IF(J25=0,0,E25/J25)</f>
        <v>0</v>
      </c>
      <c r="F26" s="167">
        <f>IF(J25=0,0,F25/J25)</f>
        <v>0</v>
      </c>
      <c r="G26" s="167">
        <f>IF(J25=0,0,G25/J25)</f>
        <v>0</v>
      </c>
      <c r="H26" s="167">
        <f>IF(J25=0,0,H25/J25)</f>
        <v>0</v>
      </c>
      <c r="I26" s="167">
        <f>IF(J25=0,0,I25/J25)</f>
        <v>0</v>
      </c>
      <c r="J26" s="168">
        <f>SUM(D26:I26)</f>
        <v>0</v>
      </c>
    </row>
    <row r="27" ht="15" customHeight="1" thickTop="1">
      <c r="B27" s="2" t="s">
        <v>90</v>
      </c>
    </row>
  </sheetData>
  <sheetProtection/>
  <mergeCells count="4">
    <mergeCell ref="B8:J8"/>
    <mergeCell ref="B10:B11"/>
    <mergeCell ref="C10:C11"/>
    <mergeCell ref="D10:I10"/>
  </mergeCells>
  <printOptions horizontalCentered="1"/>
  <pageMargins left="0.23" right="0.17" top="1.48" bottom="0.3" header="0.17" footer="0.16"/>
  <pageSetup fitToHeight="1" fitToWidth="1" horizontalDpi="600" verticalDpi="600" orientation="landscape" paperSize="9" scale="67" r:id="rId1"/>
  <headerFooter alignWithMargins="0">
    <oddFooter>&amp;R&amp;"Arial Narrow,Regular"Страна 1 од 1</oddFooter>
  </headerFooter>
  <ignoredErrors>
    <ignoredError sqref="J19" formula="1"/>
    <ignoredError sqref="B12:I1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Zeros="0" zoomScale="75" zoomScaleNormal="75" zoomScalePageLayoutView="0" workbookViewId="0" topLeftCell="A1">
      <selection activeCell="D29" sqref="D29"/>
    </sheetView>
  </sheetViews>
  <sheetFormatPr defaultColWidth="9.140625" defaultRowHeight="15" customHeight="1"/>
  <cols>
    <col min="1" max="1" width="5.7109375" style="9" customWidth="1"/>
    <col min="2" max="2" width="9.140625" style="8" customWidth="1"/>
    <col min="3" max="3" width="69.57421875" style="9" customWidth="1"/>
    <col min="4" max="4" width="15.7109375" style="9" customWidth="1"/>
    <col min="5" max="16384" width="9.140625" style="9" customWidth="1"/>
  </cols>
  <sheetData>
    <row r="1" spans="2:3" ht="15" customHeight="1">
      <c r="B1" s="15" t="s">
        <v>89</v>
      </c>
      <c r="C1" s="62"/>
    </row>
    <row r="2" spans="1:3" ht="15" customHeight="1">
      <c r="A2" s="15"/>
      <c r="B2" s="9"/>
      <c r="C2" s="169"/>
    </row>
    <row r="3" spans="2:3" ht="15" customHeight="1">
      <c r="B3" s="1" t="str">
        <f>+CONCATENATE('Naslovna strana'!$B$14," ",'Naslovna strana'!$E$14)</f>
        <v>Назив енергетског субјекта: </v>
      </c>
      <c r="C3" s="170"/>
    </row>
    <row r="4" spans="2:3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170"/>
    </row>
    <row r="5" spans="2:3" ht="15" customHeight="1">
      <c r="B5" s="34" t="str">
        <f>+CONCATENATE('Naslovna strana'!$B$28," ",'Naslovna strana'!$E$28)</f>
        <v>Датум обраде: </v>
      </c>
      <c r="C5" s="62"/>
    </row>
    <row r="6" ht="15" customHeight="1">
      <c r="C6" s="62"/>
    </row>
    <row r="7" spans="2:4" ht="15" customHeight="1">
      <c r="B7" s="351" t="s">
        <v>329</v>
      </c>
      <c r="C7" s="351"/>
      <c r="D7" s="351"/>
    </row>
    <row r="8" ht="15" customHeight="1" thickBot="1">
      <c r="D8" s="45" t="s">
        <v>0</v>
      </c>
    </row>
    <row r="9" spans="2:4" s="147" customFormat="1" ht="15" customHeight="1" thickTop="1">
      <c r="B9" s="371" t="s">
        <v>142</v>
      </c>
      <c r="C9" s="373" t="s">
        <v>36</v>
      </c>
      <c r="D9" s="257">
        <f>'Naslovna strana'!E18</f>
        <v>0</v>
      </c>
    </row>
    <row r="10" spans="2:4" s="147" customFormat="1" ht="15" customHeight="1">
      <c r="B10" s="372"/>
      <c r="C10" s="374"/>
      <c r="D10" s="258" t="s">
        <v>141</v>
      </c>
    </row>
    <row r="11" spans="2:4" s="147" customFormat="1" ht="15" customHeight="1">
      <c r="B11" s="184" t="s">
        <v>6</v>
      </c>
      <c r="C11" s="185" t="s">
        <v>239</v>
      </c>
      <c r="D11" s="186">
        <f>D12+D13</f>
        <v>0</v>
      </c>
    </row>
    <row r="12" spans="2:4" s="147" customFormat="1" ht="15" customHeight="1">
      <c r="B12" s="155" t="s">
        <v>72</v>
      </c>
      <c r="C12" s="187" t="s">
        <v>240</v>
      </c>
      <c r="D12" s="188"/>
    </row>
    <row r="13" spans="2:4" s="196" customFormat="1" ht="15" customHeight="1">
      <c r="B13" s="197" t="s">
        <v>43</v>
      </c>
      <c r="C13" s="198" t="s">
        <v>121</v>
      </c>
      <c r="D13" s="188"/>
    </row>
    <row r="14" spans="2:4" ht="15" customHeight="1">
      <c r="B14" s="171" t="s">
        <v>7</v>
      </c>
      <c r="C14" s="36" t="s">
        <v>241</v>
      </c>
      <c r="D14" s="189">
        <f>D15+D16</f>
        <v>0</v>
      </c>
    </row>
    <row r="15" spans="2:4" ht="15" customHeight="1">
      <c r="B15" s="171" t="s">
        <v>74</v>
      </c>
      <c r="C15" s="36" t="s">
        <v>122</v>
      </c>
      <c r="D15" s="64"/>
    </row>
    <row r="16" spans="2:4" s="40" customFormat="1" ht="15" customHeight="1">
      <c r="B16" s="199" t="s">
        <v>76</v>
      </c>
      <c r="C16" s="200" t="s">
        <v>121</v>
      </c>
      <c r="D16" s="65"/>
    </row>
    <row r="17" spans="2:4" ht="15" customHeight="1">
      <c r="B17" s="171" t="s">
        <v>8</v>
      </c>
      <c r="C17" s="36" t="s">
        <v>242</v>
      </c>
      <c r="D17" s="69">
        <f>D18+D19</f>
        <v>0</v>
      </c>
    </row>
    <row r="18" spans="2:4" ht="15" customHeight="1">
      <c r="B18" s="171" t="s">
        <v>9</v>
      </c>
      <c r="C18" s="36" t="s">
        <v>243</v>
      </c>
      <c r="D18" s="64"/>
    </row>
    <row r="19" spans="2:4" s="40" customFormat="1" ht="15" customHeight="1">
      <c r="B19" s="201" t="s">
        <v>10</v>
      </c>
      <c r="C19" s="202" t="s">
        <v>121</v>
      </c>
      <c r="D19" s="66"/>
    </row>
    <row r="20" spans="2:4" ht="15" customHeight="1" thickBot="1">
      <c r="B20" s="172" t="s">
        <v>54</v>
      </c>
      <c r="C20" s="173" t="s">
        <v>244</v>
      </c>
      <c r="D20" s="279">
        <f>D11+D14+D17</f>
        <v>0</v>
      </c>
    </row>
    <row r="21" ht="15" customHeight="1" thickTop="1"/>
  </sheetData>
  <sheetProtection/>
  <mergeCells count="3">
    <mergeCell ref="B7:D7"/>
    <mergeCell ref="B9:B10"/>
    <mergeCell ref="C9:C10"/>
  </mergeCells>
  <printOptions horizontalCentered="1"/>
  <pageMargins left="0.22" right="0.17" top="1.98" bottom="0.27" header="0.17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1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00390625" style="9" customWidth="1"/>
    <col min="3" max="3" width="61.7109375" style="9" customWidth="1"/>
    <col min="4" max="4" width="14.7109375" style="9" customWidth="1"/>
    <col min="5" max="5" width="17.57421875" style="9" customWidth="1"/>
    <col min="6" max="6" width="15.8515625" style="9" customWidth="1"/>
    <col min="7" max="7" width="18.28125" style="9" customWidth="1"/>
    <col min="8" max="8" width="15.8515625" style="9" customWidth="1"/>
    <col min="9" max="9" width="68.00390625" style="9" customWidth="1"/>
    <col min="10" max="16384" width="9.140625" style="9" customWidth="1"/>
  </cols>
  <sheetData>
    <row r="1" spans="2:64" ht="15" customHeight="1">
      <c r="B1" s="15" t="s">
        <v>89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6:64" ht="15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15" customHeight="1">
      <c r="B3" s="1" t="str">
        <f>+CONCATENATE('Naslovna strana'!$B$14," ",'Naslovna strana'!$E$14)</f>
        <v>Назив енергетског субјекта: 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64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2:64" ht="15" customHeight="1">
      <c r="B5" s="34" t="str">
        <f>+CONCATENATE('Naslovna strana'!$B$28," ",'Naslovna strana'!$E$28)</f>
        <v>Датум обраде: 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8" spans="2:9" ht="15" customHeight="1">
      <c r="B8" s="299" t="s">
        <v>319</v>
      </c>
      <c r="C8" s="299"/>
      <c r="D8" s="299"/>
      <c r="E8" s="299"/>
      <c r="F8" s="299"/>
      <c r="G8" s="299"/>
      <c r="H8" s="299"/>
      <c r="I8" s="299"/>
    </row>
    <row r="9" spans="2:9" ht="15" customHeight="1" thickBot="1">
      <c r="B9" s="62"/>
      <c r="C9" s="116"/>
      <c r="D9" s="116"/>
      <c r="E9" s="117"/>
      <c r="F9" s="117"/>
      <c r="G9" s="117"/>
      <c r="H9" s="117"/>
      <c r="I9" s="117" t="s">
        <v>0</v>
      </c>
    </row>
    <row r="10" spans="2:9" ht="15" customHeight="1" thickTop="1">
      <c r="B10" s="294" t="s">
        <v>142</v>
      </c>
      <c r="C10" s="296" t="s">
        <v>36</v>
      </c>
      <c r="D10" s="296" t="s">
        <v>123</v>
      </c>
      <c r="E10" s="298">
        <f>'Naslovna strana'!E18</f>
        <v>0</v>
      </c>
      <c r="F10" s="298"/>
      <c r="G10" s="314" t="s">
        <v>182</v>
      </c>
      <c r="H10" s="302" t="s">
        <v>157</v>
      </c>
      <c r="I10" s="292" t="s">
        <v>143</v>
      </c>
    </row>
    <row r="11" spans="2:9" ht="30" customHeight="1">
      <c r="B11" s="295"/>
      <c r="C11" s="297"/>
      <c r="D11" s="297"/>
      <c r="E11" s="122" t="s">
        <v>308</v>
      </c>
      <c r="F11" s="123" t="s">
        <v>309</v>
      </c>
      <c r="G11" s="315"/>
      <c r="H11" s="303"/>
      <c r="I11" s="293"/>
    </row>
    <row r="12" spans="2:9" ht="15" customHeight="1">
      <c r="B12" s="16" t="s">
        <v>6</v>
      </c>
      <c r="C12" s="119" t="s">
        <v>124</v>
      </c>
      <c r="D12" s="17" t="s">
        <v>183</v>
      </c>
      <c r="E12" s="308">
        <f>'7. Ostvaren prihod'!P37</f>
        <v>0</v>
      </c>
      <c r="F12" s="31">
        <f>'2. Operativni troskovi'!E79</f>
        <v>0</v>
      </c>
      <c r="G12" s="311"/>
      <c r="H12" s="304">
        <f>IF(F21&gt;=35%,((F20-E12)*(1+G12)),((F22-E12)*(1+G12)))</f>
        <v>0</v>
      </c>
      <c r="I12" s="255"/>
    </row>
    <row r="13" spans="2:9" ht="15" customHeight="1">
      <c r="B13" s="18" t="s">
        <v>7</v>
      </c>
      <c r="C13" s="124" t="s">
        <v>125</v>
      </c>
      <c r="D13" s="20" t="s">
        <v>184</v>
      </c>
      <c r="E13" s="309"/>
      <c r="F13" s="71">
        <f>'4. Reg. sred. i amortizacija '!D29</f>
        <v>0</v>
      </c>
      <c r="G13" s="312"/>
      <c r="H13" s="305"/>
      <c r="I13" s="252"/>
    </row>
    <row r="14" spans="2:9" ht="15" customHeight="1">
      <c r="B14" s="18" t="s">
        <v>8</v>
      </c>
      <c r="C14" s="124" t="s">
        <v>167</v>
      </c>
      <c r="D14" s="20" t="s">
        <v>185</v>
      </c>
      <c r="E14" s="309"/>
      <c r="F14" s="237">
        <f>'3. Stopa prinosa'!E17</f>
        <v>0</v>
      </c>
      <c r="G14" s="312"/>
      <c r="H14" s="305"/>
      <c r="I14" s="252"/>
    </row>
    <row r="15" spans="2:9" ht="15" customHeight="1">
      <c r="B15" s="18" t="s">
        <v>54</v>
      </c>
      <c r="C15" s="124" t="s">
        <v>126</v>
      </c>
      <c r="D15" s="20" t="s">
        <v>186</v>
      </c>
      <c r="E15" s="309"/>
      <c r="F15" s="71">
        <f>'4. Reg. sred. i amortizacija '!D22</f>
        <v>0</v>
      </c>
      <c r="G15" s="312"/>
      <c r="H15" s="305"/>
      <c r="I15" s="252"/>
    </row>
    <row r="16" spans="2:9" ht="15" customHeight="1">
      <c r="B16" s="21" t="s">
        <v>14</v>
      </c>
      <c r="C16" s="125" t="s">
        <v>127</v>
      </c>
      <c r="D16" s="23" t="s">
        <v>187</v>
      </c>
      <c r="E16" s="309"/>
      <c r="F16" s="238">
        <f>'5. Ostali prihodi'!D19</f>
        <v>0</v>
      </c>
      <c r="G16" s="312"/>
      <c r="H16" s="305"/>
      <c r="I16" s="252"/>
    </row>
    <row r="17" spans="2:9" ht="15" customHeight="1">
      <c r="B17" s="21" t="s">
        <v>66</v>
      </c>
      <c r="C17" s="125" t="s">
        <v>201</v>
      </c>
      <c r="D17" s="23" t="s">
        <v>188</v>
      </c>
      <c r="E17" s="309"/>
      <c r="F17" s="238">
        <f>IF('6. Gubici u sistemu'!P14&lt;0,0,'6. Gubici u sistemu'!P14)</f>
        <v>0</v>
      </c>
      <c r="G17" s="312"/>
      <c r="H17" s="305"/>
      <c r="I17" s="252"/>
    </row>
    <row r="18" spans="2:9" ht="15" customHeight="1">
      <c r="B18" s="21" t="s">
        <v>67</v>
      </c>
      <c r="C18" s="24" t="s">
        <v>128</v>
      </c>
      <c r="D18" s="23" t="s">
        <v>189</v>
      </c>
      <c r="E18" s="309"/>
      <c r="F18" s="70"/>
      <c r="G18" s="312"/>
      <c r="H18" s="305"/>
      <c r="I18" s="253" t="s">
        <v>302</v>
      </c>
    </row>
    <row r="19" spans="2:9" ht="25.5">
      <c r="B19" s="21" t="s">
        <v>78</v>
      </c>
      <c r="C19" s="22" t="s">
        <v>168</v>
      </c>
      <c r="D19" s="23" t="s">
        <v>190</v>
      </c>
      <c r="E19" s="309"/>
      <c r="F19" s="238">
        <f>'8. Razlika MOP i UMOP'!G15</f>
        <v>0</v>
      </c>
      <c r="G19" s="312"/>
      <c r="H19" s="305"/>
      <c r="I19" s="253"/>
    </row>
    <row r="20" spans="2:9" ht="15" customHeight="1">
      <c r="B20" s="21" t="s">
        <v>118</v>
      </c>
      <c r="C20" s="24" t="s">
        <v>144</v>
      </c>
      <c r="D20" s="23" t="s">
        <v>191</v>
      </c>
      <c r="E20" s="309"/>
      <c r="F20" s="73">
        <f>F12+F13+F14*F15-F16+F17+F18+F19</f>
        <v>0</v>
      </c>
      <c r="G20" s="312"/>
      <c r="H20" s="305"/>
      <c r="I20" s="252"/>
    </row>
    <row r="21" spans="2:9" ht="15" customHeight="1">
      <c r="B21" s="18" t="s">
        <v>119</v>
      </c>
      <c r="C21" s="19" t="s">
        <v>237</v>
      </c>
      <c r="D21" s="20" t="s">
        <v>304</v>
      </c>
      <c r="E21" s="309"/>
      <c r="F21" s="68"/>
      <c r="G21" s="312"/>
      <c r="H21" s="305"/>
      <c r="I21" s="252" t="s">
        <v>303</v>
      </c>
    </row>
    <row r="22" spans="2:9" ht="15" customHeight="1" thickBot="1">
      <c r="B22" s="28" t="s">
        <v>245</v>
      </c>
      <c r="C22" s="29" t="s">
        <v>158</v>
      </c>
      <c r="D22" s="30" t="s">
        <v>305</v>
      </c>
      <c r="E22" s="310"/>
      <c r="F22" s="280">
        <f>IF(AND(F20&lt;0,F21&lt;35%),F20,(IF(F21&gt;=35%,0,(F20-F17)*(2.28*F21+0.2)+F17)))</f>
        <v>0</v>
      </c>
      <c r="G22" s="313"/>
      <c r="H22" s="306"/>
      <c r="I22" s="254"/>
    </row>
    <row r="23" spans="2:9" ht="15" customHeight="1" thickTop="1">
      <c r="B23" s="307"/>
      <c r="C23" s="307"/>
      <c r="D23" s="307"/>
      <c r="E23" s="307"/>
      <c r="F23" s="307"/>
      <c r="G23" s="307"/>
      <c r="H23" s="307"/>
      <c r="I23" s="281"/>
    </row>
    <row r="26" spans="2:4" s="115" customFormat="1" ht="15" customHeight="1">
      <c r="B26" s="301"/>
      <c r="C26" s="301"/>
      <c r="D26" s="301"/>
    </row>
    <row r="27" s="115" customFormat="1" ht="15" customHeight="1"/>
    <row r="28" spans="2:4" s="115" customFormat="1" ht="15" customHeight="1">
      <c r="B28" s="244"/>
      <c r="C28" s="116"/>
      <c r="D28" s="117"/>
    </row>
    <row r="29" spans="2:4" s="115" customFormat="1" ht="15" customHeight="1">
      <c r="B29" s="300"/>
      <c r="C29" s="300"/>
      <c r="D29" s="246"/>
    </row>
    <row r="30" spans="2:4" s="115" customFormat="1" ht="15" customHeight="1">
      <c r="B30" s="300"/>
      <c r="C30" s="300"/>
      <c r="D30" s="245"/>
    </row>
    <row r="31" spans="2:4" s="115" customFormat="1" ht="15" customHeight="1">
      <c r="B31" s="244"/>
      <c r="C31" s="247"/>
      <c r="D31" s="206"/>
    </row>
    <row r="32" s="115" customFormat="1" ht="15" customHeight="1"/>
  </sheetData>
  <sheetProtection/>
  <mergeCells count="15">
    <mergeCell ref="B29:B30"/>
    <mergeCell ref="C29:C30"/>
    <mergeCell ref="B26:D26"/>
    <mergeCell ref="H10:H11"/>
    <mergeCell ref="H12:H22"/>
    <mergeCell ref="B23:H23"/>
    <mergeCell ref="E12:E22"/>
    <mergeCell ref="G12:G22"/>
    <mergeCell ref="G10:G11"/>
    <mergeCell ref="I10:I11"/>
    <mergeCell ref="B10:B11"/>
    <mergeCell ref="C10:C11"/>
    <mergeCell ref="D10:D11"/>
    <mergeCell ref="E10:F10"/>
    <mergeCell ref="B8:I8"/>
  </mergeCells>
  <printOptions horizontalCentered="1"/>
  <pageMargins left="0.23" right="0.17" top="1.61" bottom="0.3" header="0.17" footer="0.16"/>
  <pageSetup fitToHeight="1" fitToWidth="1" horizontalDpi="600" verticalDpi="600" orientation="landscape" paperSize="9" scale="66" r:id="rId1"/>
  <headerFooter alignWithMargins="0">
    <oddFooter>&amp;R&amp;"Arial Narrow,Regular"Страна 1 од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9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3" width="9.140625" style="2" customWidth="1"/>
    <col min="4" max="4" width="80.7109375" style="39" customWidth="1"/>
    <col min="5" max="5" width="16.7109375" style="2" customWidth="1"/>
    <col min="6" max="16384" width="9.140625" style="2" customWidth="1"/>
  </cols>
  <sheetData>
    <row r="1" spans="2:5" ht="15" customHeight="1">
      <c r="B1" s="15" t="s">
        <v>89</v>
      </c>
      <c r="C1" s="15"/>
      <c r="D1" s="42"/>
      <c r="E1" s="42"/>
    </row>
    <row r="2" spans="2:5" ht="15" customHeight="1">
      <c r="B2" s="9"/>
      <c r="C2" s="9"/>
      <c r="D2" s="42"/>
      <c r="E2" s="42"/>
    </row>
    <row r="3" spans="2:5" ht="15" customHeight="1">
      <c r="B3" s="1" t="str">
        <f>+CONCATENATE('Naslovna strana'!$B$14," ",'Naslovna strana'!$E$14)</f>
        <v>Назив енергетског субјекта: </v>
      </c>
      <c r="C3" s="1"/>
      <c r="D3" s="42"/>
      <c r="E3" s="42"/>
    </row>
    <row r="4" spans="2:5" ht="15" customHeight="1">
      <c r="B4" s="34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34"/>
      <c r="D4" s="2"/>
      <c r="E4" s="42"/>
    </row>
    <row r="5" spans="2:3" ht="15" customHeight="1">
      <c r="B5" s="34" t="str">
        <f>+CONCATENATE('Naslovna strana'!$B$28," ",'Naslovna strana'!$E$28)</f>
        <v>Датум обраде: </v>
      </c>
      <c r="C5" s="34"/>
    </row>
    <row r="6" spans="2:3" ht="15" customHeight="1">
      <c r="B6" s="34"/>
      <c r="C6" s="34"/>
    </row>
    <row r="7" spans="2:5" ht="15" customHeight="1">
      <c r="B7" s="322" t="s">
        <v>320</v>
      </c>
      <c r="C7" s="322"/>
      <c r="D7" s="322"/>
      <c r="E7" s="322"/>
    </row>
    <row r="8" spans="4:5" s="9" customFormat="1" ht="15" customHeight="1" thickBot="1">
      <c r="D8" s="44"/>
      <c r="E8" s="45" t="s">
        <v>0</v>
      </c>
    </row>
    <row r="9" spans="2:5" s="9" customFormat="1" ht="15" customHeight="1" thickTop="1">
      <c r="B9" s="323" t="s">
        <v>142</v>
      </c>
      <c r="C9" s="325" t="s">
        <v>171</v>
      </c>
      <c r="D9" s="325" t="s">
        <v>36</v>
      </c>
      <c r="E9" s="259">
        <f>'Naslovna strana'!E18</f>
        <v>0</v>
      </c>
    </row>
    <row r="10" spans="2:5" s="9" customFormat="1" ht="15" customHeight="1">
      <c r="B10" s="324"/>
      <c r="C10" s="326"/>
      <c r="D10" s="326"/>
      <c r="E10" s="260" t="s">
        <v>141</v>
      </c>
    </row>
    <row r="11" spans="2:5" s="9" customFormat="1" ht="15" customHeight="1">
      <c r="B11" s="215" t="s">
        <v>6</v>
      </c>
      <c r="C11" s="216">
        <v>51</v>
      </c>
      <c r="D11" s="47" t="s">
        <v>258</v>
      </c>
      <c r="E11" s="160">
        <f>E12+E13+E16+E23+E24</f>
        <v>0</v>
      </c>
    </row>
    <row r="12" spans="2:5" s="9" customFormat="1" ht="15" customHeight="1">
      <c r="B12" s="63" t="s">
        <v>72</v>
      </c>
      <c r="C12" s="192">
        <v>511</v>
      </c>
      <c r="D12" s="50" t="s">
        <v>73</v>
      </c>
      <c r="E12" s="261"/>
    </row>
    <row r="13" spans="2:5" s="9" customFormat="1" ht="15" customHeight="1">
      <c r="B13" s="18" t="s">
        <v>43</v>
      </c>
      <c r="C13" s="191">
        <v>512</v>
      </c>
      <c r="D13" s="36" t="s">
        <v>37</v>
      </c>
      <c r="E13" s="189">
        <f>E14+E15</f>
        <v>0</v>
      </c>
    </row>
    <row r="14" spans="2:5" s="9" customFormat="1" ht="15" customHeight="1">
      <c r="B14" s="52" t="s">
        <v>202</v>
      </c>
      <c r="C14" s="217"/>
      <c r="D14" s="53" t="s">
        <v>91</v>
      </c>
      <c r="E14" s="261"/>
    </row>
    <row r="15" spans="2:5" s="9" customFormat="1" ht="15" customHeight="1">
      <c r="B15" s="52" t="s">
        <v>203</v>
      </c>
      <c r="C15" s="217"/>
      <c r="D15" s="53" t="s">
        <v>92</v>
      </c>
      <c r="E15" s="261"/>
    </row>
    <row r="16" spans="2:5" s="9" customFormat="1" ht="15" customHeight="1">
      <c r="B16" s="21" t="s">
        <v>44</v>
      </c>
      <c r="C16" s="217">
        <v>513</v>
      </c>
      <c r="D16" s="53" t="s">
        <v>15</v>
      </c>
      <c r="E16" s="189">
        <f>E17+E18+E19+E22</f>
        <v>0</v>
      </c>
    </row>
    <row r="17" spans="2:5" s="9" customFormat="1" ht="15" customHeight="1">
      <c r="B17" s="52" t="s">
        <v>204</v>
      </c>
      <c r="C17" s="217"/>
      <c r="D17" s="53" t="s">
        <v>93</v>
      </c>
      <c r="E17" s="261"/>
    </row>
    <row r="18" spans="2:5" s="9" customFormat="1" ht="15" customHeight="1">
      <c r="B18" s="52" t="s">
        <v>205</v>
      </c>
      <c r="C18" s="217"/>
      <c r="D18" s="53" t="s">
        <v>94</v>
      </c>
      <c r="E18" s="261"/>
    </row>
    <row r="19" spans="2:5" s="9" customFormat="1" ht="15" customHeight="1">
      <c r="B19" s="52" t="s">
        <v>206</v>
      </c>
      <c r="C19" s="217"/>
      <c r="D19" s="53" t="s">
        <v>133</v>
      </c>
      <c r="E19" s="262">
        <f>E21</f>
        <v>0</v>
      </c>
    </row>
    <row r="20" spans="2:5" s="9" customFormat="1" ht="15" customHeight="1">
      <c r="B20" s="52" t="s">
        <v>207</v>
      </c>
      <c r="C20" s="217"/>
      <c r="D20" s="53" t="s">
        <v>201</v>
      </c>
      <c r="E20" s="261"/>
    </row>
    <row r="21" spans="2:5" s="9" customFormat="1" ht="15" customHeight="1">
      <c r="B21" s="52" t="s">
        <v>208</v>
      </c>
      <c r="C21" s="217"/>
      <c r="D21" s="53" t="s">
        <v>170</v>
      </c>
      <c r="E21" s="261"/>
    </row>
    <row r="22" spans="2:5" s="9" customFormat="1" ht="15" customHeight="1">
      <c r="B22" s="35" t="s">
        <v>209</v>
      </c>
      <c r="C22" s="20"/>
      <c r="D22" s="36" t="s">
        <v>95</v>
      </c>
      <c r="E22" s="263"/>
    </row>
    <row r="23" spans="2:5" s="9" customFormat="1" ht="15" customHeight="1">
      <c r="B23" s="18" t="s">
        <v>259</v>
      </c>
      <c r="C23" s="20">
        <v>514</v>
      </c>
      <c r="D23" s="36" t="s">
        <v>261</v>
      </c>
      <c r="E23" s="188"/>
    </row>
    <row r="24" spans="2:5" s="9" customFormat="1" ht="15" customHeight="1">
      <c r="B24" s="25" t="s">
        <v>260</v>
      </c>
      <c r="C24" s="27">
        <v>515</v>
      </c>
      <c r="D24" s="204" t="s">
        <v>262</v>
      </c>
      <c r="E24" s="264"/>
    </row>
    <row r="25" spans="2:5" s="9" customFormat="1" ht="15" customHeight="1">
      <c r="B25" s="215" t="s">
        <v>7</v>
      </c>
      <c r="C25" s="216">
        <v>52</v>
      </c>
      <c r="D25" s="55" t="s">
        <v>16</v>
      </c>
      <c r="E25" s="160">
        <f>E26+E27+E28+E29+E30+E31+E32+E33</f>
        <v>0</v>
      </c>
    </row>
    <row r="26" spans="2:5" s="9" customFormat="1" ht="15" customHeight="1">
      <c r="B26" s="63" t="s">
        <v>74</v>
      </c>
      <c r="C26" s="192">
        <v>520</v>
      </c>
      <c r="D26" s="56" t="s">
        <v>75</v>
      </c>
      <c r="E26" s="261"/>
    </row>
    <row r="27" spans="2:5" s="9" customFormat="1" ht="15" customHeight="1">
      <c r="B27" s="18" t="s">
        <v>76</v>
      </c>
      <c r="C27" s="191">
        <v>521</v>
      </c>
      <c r="D27" s="37" t="s">
        <v>77</v>
      </c>
      <c r="E27" s="261"/>
    </row>
    <row r="28" spans="2:5" s="9" customFormat="1" ht="15" customHeight="1">
      <c r="B28" s="18" t="s">
        <v>45</v>
      </c>
      <c r="C28" s="191">
        <v>522</v>
      </c>
      <c r="D28" s="37" t="s">
        <v>38</v>
      </c>
      <c r="E28" s="261"/>
    </row>
    <row r="29" spans="2:5" s="9" customFormat="1" ht="15" customHeight="1">
      <c r="B29" s="18" t="s">
        <v>46</v>
      </c>
      <c r="C29" s="191">
        <v>523</v>
      </c>
      <c r="D29" s="37" t="s">
        <v>39</v>
      </c>
      <c r="E29" s="261"/>
    </row>
    <row r="30" spans="2:11" s="9" customFormat="1" ht="15" customHeight="1">
      <c r="B30" s="18" t="s">
        <v>210</v>
      </c>
      <c r="C30" s="191">
        <v>524</v>
      </c>
      <c r="D30" s="37" t="s">
        <v>40</v>
      </c>
      <c r="E30" s="261"/>
      <c r="K30" s="14"/>
    </row>
    <row r="31" spans="2:5" s="9" customFormat="1" ht="15" customHeight="1">
      <c r="B31" s="18" t="s">
        <v>211</v>
      </c>
      <c r="C31" s="191">
        <v>525</v>
      </c>
      <c r="D31" s="37" t="s">
        <v>41</v>
      </c>
      <c r="E31" s="261"/>
    </row>
    <row r="32" spans="2:5" s="9" customFormat="1" ht="15" customHeight="1">
      <c r="B32" s="18" t="s">
        <v>212</v>
      </c>
      <c r="C32" s="191">
        <v>526</v>
      </c>
      <c r="D32" s="37" t="s">
        <v>263</v>
      </c>
      <c r="E32" s="261"/>
    </row>
    <row r="33" spans="2:5" s="9" customFormat="1" ht="15" customHeight="1">
      <c r="B33" s="21" t="s">
        <v>213</v>
      </c>
      <c r="C33" s="217">
        <v>529</v>
      </c>
      <c r="D33" s="22" t="s">
        <v>42</v>
      </c>
      <c r="E33" s="189">
        <f>E34+E35+E36+E37+E38+E39</f>
        <v>0</v>
      </c>
    </row>
    <row r="34" spans="2:5" s="9" customFormat="1" ht="15" customHeight="1">
      <c r="B34" s="35" t="s">
        <v>214</v>
      </c>
      <c r="C34" s="191"/>
      <c r="D34" s="37" t="s">
        <v>96</v>
      </c>
      <c r="E34" s="261"/>
    </row>
    <row r="35" spans="2:5" s="9" customFormat="1" ht="15" customHeight="1">
      <c r="B35" s="35" t="s">
        <v>215</v>
      </c>
      <c r="C35" s="191"/>
      <c r="D35" s="37" t="s">
        <v>97</v>
      </c>
      <c r="E35" s="261"/>
    </row>
    <row r="36" spans="2:5" s="9" customFormat="1" ht="15" customHeight="1">
      <c r="B36" s="52" t="s">
        <v>216</v>
      </c>
      <c r="C36" s="217"/>
      <c r="D36" s="22" t="s">
        <v>98</v>
      </c>
      <c r="E36" s="261"/>
    </row>
    <row r="37" spans="2:5" s="9" customFormat="1" ht="15" customHeight="1">
      <c r="B37" s="52" t="s">
        <v>217</v>
      </c>
      <c r="C37" s="217"/>
      <c r="D37" s="22" t="s">
        <v>172</v>
      </c>
      <c r="E37" s="261"/>
    </row>
    <row r="38" spans="2:5" s="9" customFormat="1" ht="15" customHeight="1">
      <c r="B38" s="52" t="s">
        <v>218</v>
      </c>
      <c r="C38" s="217"/>
      <c r="D38" s="22" t="s">
        <v>134</v>
      </c>
      <c r="E38" s="261"/>
    </row>
    <row r="39" spans="2:5" s="9" customFormat="1" ht="15" customHeight="1">
      <c r="B39" s="38" t="s">
        <v>219</v>
      </c>
      <c r="C39" s="218"/>
      <c r="D39" s="26" t="s">
        <v>99</v>
      </c>
      <c r="E39" s="261"/>
    </row>
    <row r="40" spans="2:5" s="9" customFormat="1" ht="15" customHeight="1">
      <c r="B40" s="215" t="s">
        <v>8</v>
      </c>
      <c r="C40" s="216">
        <v>53</v>
      </c>
      <c r="D40" s="55" t="s">
        <v>17</v>
      </c>
      <c r="E40" s="160">
        <f>E41+E42+E45+E48+E52+E53+E54+E55+E56</f>
        <v>0</v>
      </c>
    </row>
    <row r="41" spans="2:5" s="9" customFormat="1" ht="15" customHeight="1">
      <c r="B41" s="63" t="s">
        <v>9</v>
      </c>
      <c r="C41" s="192">
        <v>530</v>
      </c>
      <c r="D41" s="56" t="s">
        <v>47</v>
      </c>
      <c r="E41" s="261"/>
    </row>
    <row r="42" spans="2:5" s="9" customFormat="1" ht="15" customHeight="1">
      <c r="B42" s="18" t="s">
        <v>10</v>
      </c>
      <c r="C42" s="191">
        <v>531</v>
      </c>
      <c r="D42" s="37" t="s">
        <v>19</v>
      </c>
      <c r="E42" s="189">
        <f>E43+E44</f>
        <v>0</v>
      </c>
    </row>
    <row r="43" spans="2:5" s="9" customFormat="1" ht="15" customHeight="1">
      <c r="B43" s="35" t="s">
        <v>100</v>
      </c>
      <c r="C43" s="191"/>
      <c r="D43" s="37" t="s">
        <v>135</v>
      </c>
      <c r="E43" s="261"/>
    </row>
    <row r="44" spans="2:5" s="9" customFormat="1" ht="15" customHeight="1">
      <c r="B44" s="35" t="s">
        <v>101</v>
      </c>
      <c r="C44" s="191"/>
      <c r="D44" s="37" t="s">
        <v>102</v>
      </c>
      <c r="E44" s="261"/>
    </row>
    <row r="45" spans="2:5" s="9" customFormat="1" ht="15" customHeight="1">
      <c r="B45" s="18" t="s">
        <v>11</v>
      </c>
      <c r="C45" s="191">
        <v>532</v>
      </c>
      <c r="D45" s="37" t="s">
        <v>18</v>
      </c>
      <c r="E45" s="189">
        <f>E46+E47</f>
        <v>0</v>
      </c>
    </row>
    <row r="46" spans="2:5" s="9" customFormat="1" ht="15" customHeight="1">
      <c r="B46" s="35" t="s">
        <v>103</v>
      </c>
      <c r="C46" s="191"/>
      <c r="D46" s="37" t="s">
        <v>136</v>
      </c>
      <c r="E46" s="261"/>
    </row>
    <row r="47" spans="2:5" s="9" customFormat="1" ht="15" customHeight="1">
      <c r="B47" s="35" t="s">
        <v>104</v>
      </c>
      <c r="C47" s="191"/>
      <c r="D47" s="37" t="s">
        <v>105</v>
      </c>
      <c r="E47" s="261"/>
    </row>
    <row r="48" spans="2:5" s="9" customFormat="1" ht="15" customHeight="1">
      <c r="B48" s="18" t="s">
        <v>12</v>
      </c>
      <c r="C48" s="191">
        <v>533</v>
      </c>
      <c r="D48" s="37" t="s">
        <v>20</v>
      </c>
      <c r="E48" s="189">
        <f>E49+E50+E51</f>
        <v>0</v>
      </c>
    </row>
    <row r="49" spans="2:5" s="9" customFormat="1" ht="15" customHeight="1">
      <c r="B49" s="35" t="s">
        <v>220</v>
      </c>
      <c r="C49" s="191"/>
      <c r="D49" s="37" t="s">
        <v>137</v>
      </c>
      <c r="E49" s="261"/>
    </row>
    <row r="50" spans="2:5" s="9" customFormat="1" ht="15" customHeight="1">
      <c r="B50" s="35" t="s">
        <v>221</v>
      </c>
      <c r="C50" s="191"/>
      <c r="D50" s="37" t="s">
        <v>224</v>
      </c>
      <c r="E50" s="261"/>
    </row>
    <row r="51" spans="2:5" s="9" customFormat="1" ht="15" customHeight="1">
      <c r="B51" s="35" t="s">
        <v>222</v>
      </c>
      <c r="C51" s="191"/>
      <c r="D51" s="37" t="s">
        <v>106</v>
      </c>
      <c r="E51" s="261"/>
    </row>
    <row r="52" spans="2:5" s="9" customFormat="1" ht="15" customHeight="1">
      <c r="B52" s="18" t="s">
        <v>13</v>
      </c>
      <c r="C52" s="191">
        <v>534</v>
      </c>
      <c r="D52" s="37" t="s">
        <v>48</v>
      </c>
      <c r="E52" s="261"/>
    </row>
    <row r="53" spans="2:5" s="9" customFormat="1" ht="15" customHeight="1">
      <c r="B53" s="18" t="s">
        <v>51</v>
      </c>
      <c r="C53" s="191">
        <v>535</v>
      </c>
      <c r="D53" s="37" t="s">
        <v>21</v>
      </c>
      <c r="E53" s="261"/>
    </row>
    <row r="54" spans="2:5" s="9" customFormat="1" ht="15" customHeight="1">
      <c r="B54" s="18" t="s">
        <v>52</v>
      </c>
      <c r="C54" s="191">
        <v>536</v>
      </c>
      <c r="D54" s="37" t="s">
        <v>49</v>
      </c>
      <c r="E54" s="261"/>
    </row>
    <row r="55" spans="2:5" s="9" customFormat="1" ht="15" customHeight="1">
      <c r="B55" s="21" t="s">
        <v>53</v>
      </c>
      <c r="C55" s="217">
        <v>537</v>
      </c>
      <c r="D55" s="22" t="s">
        <v>138</v>
      </c>
      <c r="E55" s="261"/>
    </row>
    <row r="56" spans="2:5" s="9" customFormat="1" ht="15" customHeight="1">
      <c r="B56" s="21" t="s">
        <v>223</v>
      </c>
      <c r="C56" s="217">
        <v>539</v>
      </c>
      <c r="D56" s="22" t="s">
        <v>50</v>
      </c>
      <c r="E56" s="261"/>
    </row>
    <row r="57" spans="2:5" s="9" customFormat="1" ht="15" customHeight="1">
      <c r="B57" s="215" t="s">
        <v>54</v>
      </c>
      <c r="C57" s="216">
        <v>55</v>
      </c>
      <c r="D57" s="55" t="s">
        <v>22</v>
      </c>
      <c r="E57" s="160">
        <f>E58+E64+E65+E69+E70+E71+E74+E75</f>
        <v>0</v>
      </c>
    </row>
    <row r="58" spans="2:5" s="9" customFormat="1" ht="15" customHeight="1">
      <c r="B58" s="63" t="s">
        <v>58</v>
      </c>
      <c r="C58" s="192">
        <v>550</v>
      </c>
      <c r="D58" s="56" t="s">
        <v>23</v>
      </c>
      <c r="E58" s="265">
        <f>E59+E60+E61+E62+E63</f>
        <v>0</v>
      </c>
    </row>
    <row r="59" spans="2:5" s="9" customFormat="1" ht="30" customHeight="1">
      <c r="B59" s="49" t="s">
        <v>225</v>
      </c>
      <c r="C59" s="192"/>
      <c r="D59" s="56" t="s">
        <v>173</v>
      </c>
      <c r="E59" s="261"/>
    </row>
    <row r="60" spans="2:5" s="9" customFormat="1" ht="15" customHeight="1">
      <c r="B60" s="49" t="s">
        <v>226</v>
      </c>
      <c r="C60" s="192"/>
      <c r="D60" s="56" t="s">
        <v>108</v>
      </c>
      <c r="E60" s="261"/>
    </row>
    <row r="61" spans="2:5" s="9" customFormat="1" ht="15" customHeight="1">
      <c r="B61" s="49" t="s">
        <v>227</v>
      </c>
      <c r="C61" s="192"/>
      <c r="D61" s="56" t="s">
        <v>139</v>
      </c>
      <c r="E61" s="261"/>
    </row>
    <row r="62" spans="2:5" s="9" customFormat="1" ht="15" customHeight="1">
      <c r="B62" s="49" t="s">
        <v>228</v>
      </c>
      <c r="C62" s="192"/>
      <c r="D62" s="37" t="s">
        <v>107</v>
      </c>
      <c r="E62" s="261"/>
    </row>
    <row r="63" spans="2:5" s="9" customFormat="1" ht="15" customHeight="1">
      <c r="B63" s="49" t="s">
        <v>229</v>
      </c>
      <c r="C63" s="192"/>
      <c r="D63" s="56" t="s">
        <v>109</v>
      </c>
      <c r="E63" s="261"/>
    </row>
    <row r="64" spans="2:5" s="9" customFormat="1" ht="15" customHeight="1">
      <c r="B64" s="18" t="s">
        <v>59</v>
      </c>
      <c r="C64" s="191">
        <v>551</v>
      </c>
      <c r="D64" s="37" t="s">
        <v>24</v>
      </c>
      <c r="E64" s="261"/>
    </row>
    <row r="65" spans="2:5" s="9" customFormat="1" ht="15" customHeight="1">
      <c r="B65" s="18" t="s">
        <v>60</v>
      </c>
      <c r="C65" s="191">
        <v>552</v>
      </c>
      <c r="D65" s="37" t="s">
        <v>25</v>
      </c>
      <c r="E65" s="189">
        <f>E66+E67+E68</f>
        <v>0</v>
      </c>
    </row>
    <row r="66" spans="2:5" s="9" customFormat="1" ht="15" customHeight="1">
      <c r="B66" s="35" t="s">
        <v>110</v>
      </c>
      <c r="C66" s="191"/>
      <c r="D66" s="37" t="s">
        <v>111</v>
      </c>
      <c r="E66" s="261"/>
    </row>
    <row r="67" spans="2:5" s="9" customFormat="1" ht="15" customHeight="1">
      <c r="B67" s="35" t="s">
        <v>112</v>
      </c>
      <c r="C67" s="191"/>
      <c r="D67" s="37" t="s">
        <v>113</v>
      </c>
      <c r="E67" s="261"/>
    </row>
    <row r="68" spans="2:5" s="9" customFormat="1" ht="15" customHeight="1">
      <c r="B68" s="35" t="s">
        <v>230</v>
      </c>
      <c r="C68" s="191"/>
      <c r="D68" s="37" t="s">
        <v>114</v>
      </c>
      <c r="E68" s="261"/>
    </row>
    <row r="69" spans="2:5" s="9" customFormat="1" ht="15" customHeight="1">
      <c r="B69" s="18" t="s">
        <v>61</v>
      </c>
      <c r="C69" s="191">
        <v>553</v>
      </c>
      <c r="D69" s="37" t="s">
        <v>26</v>
      </c>
      <c r="E69" s="261"/>
    </row>
    <row r="70" spans="2:5" s="9" customFormat="1" ht="15" customHeight="1">
      <c r="B70" s="18" t="s">
        <v>62</v>
      </c>
      <c r="C70" s="191">
        <v>554</v>
      </c>
      <c r="D70" s="37" t="s">
        <v>55</v>
      </c>
      <c r="E70" s="261"/>
    </row>
    <row r="71" spans="2:5" s="9" customFormat="1" ht="15" customHeight="1">
      <c r="B71" s="18" t="s">
        <v>63</v>
      </c>
      <c r="C71" s="191">
        <v>555</v>
      </c>
      <c r="D71" s="37" t="s">
        <v>56</v>
      </c>
      <c r="E71" s="189">
        <f>E72+E73</f>
        <v>0</v>
      </c>
    </row>
    <row r="72" spans="2:5" s="9" customFormat="1" ht="15" customHeight="1">
      <c r="B72" s="35" t="s">
        <v>231</v>
      </c>
      <c r="C72" s="191"/>
      <c r="D72" s="37" t="s">
        <v>115</v>
      </c>
      <c r="E72" s="261"/>
    </row>
    <row r="73" spans="2:5" s="9" customFormat="1" ht="15" customHeight="1">
      <c r="B73" s="35" t="s">
        <v>232</v>
      </c>
      <c r="C73" s="191"/>
      <c r="D73" s="37" t="s">
        <v>116</v>
      </c>
      <c r="E73" s="261"/>
    </row>
    <row r="74" spans="2:5" s="9" customFormat="1" ht="15" customHeight="1">
      <c r="B74" s="18" t="s">
        <v>64</v>
      </c>
      <c r="C74" s="191">
        <v>556</v>
      </c>
      <c r="D74" s="37" t="s">
        <v>57</v>
      </c>
      <c r="E74" s="261"/>
    </row>
    <row r="75" spans="2:5" s="9" customFormat="1" ht="15" customHeight="1">
      <c r="B75" s="18" t="s">
        <v>65</v>
      </c>
      <c r="C75" s="191">
        <v>559</v>
      </c>
      <c r="D75" s="37" t="s">
        <v>27</v>
      </c>
      <c r="E75" s="189">
        <f>E76+E77</f>
        <v>0</v>
      </c>
    </row>
    <row r="76" spans="2:5" s="9" customFormat="1" ht="15" customHeight="1">
      <c r="B76" s="35" t="s">
        <v>233</v>
      </c>
      <c r="C76" s="191"/>
      <c r="D76" s="37" t="s">
        <v>140</v>
      </c>
      <c r="E76" s="261"/>
    </row>
    <row r="77" spans="2:5" s="9" customFormat="1" ht="15" customHeight="1">
      <c r="B77" s="38" t="s">
        <v>234</v>
      </c>
      <c r="C77" s="218"/>
      <c r="D77" s="26" t="s">
        <v>117</v>
      </c>
      <c r="E77" s="263"/>
    </row>
    <row r="78" spans="2:5" s="9" customFormat="1" ht="30" customHeight="1">
      <c r="B78" s="219" t="s">
        <v>14</v>
      </c>
      <c r="C78" s="220"/>
      <c r="D78" s="58" t="s">
        <v>150</v>
      </c>
      <c r="E78" s="266"/>
    </row>
    <row r="79" spans="2:5" s="9" customFormat="1" ht="15" customHeight="1" thickBot="1">
      <c r="B79" s="32" t="s">
        <v>66</v>
      </c>
      <c r="C79" s="193"/>
      <c r="D79" s="33" t="s">
        <v>235</v>
      </c>
      <c r="E79" s="267">
        <f>E11+E25+E40+E57+E78</f>
        <v>0</v>
      </c>
    </row>
    <row r="80" ht="15" customHeight="1" thickTop="1"/>
    <row r="82" spans="2:5" ht="15" customHeight="1">
      <c r="B82" s="322" t="s">
        <v>180</v>
      </c>
      <c r="C82" s="322"/>
      <c r="D82" s="322"/>
      <c r="E82" s="322"/>
    </row>
    <row r="83" ht="15" customHeight="1" thickBot="1"/>
    <row r="84" spans="2:5" s="43" customFormat="1" ht="15" customHeight="1" thickTop="1">
      <c r="B84" s="327" t="s">
        <v>142</v>
      </c>
      <c r="C84" s="316" t="s">
        <v>36</v>
      </c>
      <c r="D84" s="317"/>
      <c r="E84" s="282">
        <f>'Naslovna strana'!E18</f>
        <v>0</v>
      </c>
    </row>
    <row r="85" spans="2:5" ht="15" customHeight="1">
      <c r="B85" s="328"/>
      <c r="C85" s="318"/>
      <c r="D85" s="319"/>
      <c r="E85" s="283" t="s">
        <v>141</v>
      </c>
    </row>
    <row r="86" spans="2:5" ht="15" customHeight="1" thickBot="1">
      <c r="B86" s="59" t="s">
        <v>6</v>
      </c>
      <c r="C86" s="320" t="s">
        <v>181</v>
      </c>
      <c r="D86" s="321"/>
      <c r="E86" s="284"/>
    </row>
    <row r="87" ht="15" customHeight="1" thickTop="1"/>
    <row r="89" ht="15" customHeight="1">
      <c r="D89" s="39">
        <f>D88*1.25%</f>
        <v>0</v>
      </c>
    </row>
  </sheetData>
  <sheetProtection/>
  <mergeCells count="8">
    <mergeCell ref="C84:D85"/>
    <mergeCell ref="C86:D86"/>
    <mergeCell ref="B7:E7"/>
    <mergeCell ref="B9:B10"/>
    <mergeCell ref="D9:D10"/>
    <mergeCell ref="C9:C10"/>
    <mergeCell ref="B82:E82"/>
    <mergeCell ref="B84:B85"/>
  </mergeCells>
  <printOptions horizontalCentered="1"/>
  <pageMargins left="0.2" right="0.17" top="0.28" bottom="0.32" header="0.17" footer="0.17"/>
  <pageSetup fitToHeight="1" fitToWidth="1" horizontalDpi="600" verticalDpi="600" orientation="portrait" scale="58" r:id="rId1"/>
  <headerFooter alignWithMargins="0">
    <oddFooter>&amp;R&amp;"Arial Narrow,Regular"Страна &amp;P од &amp;N</oddFooter>
  </headerFooter>
  <ignoredErrors>
    <ignoredError sqref="E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18"/>
  <sheetViews>
    <sheetView showZeros="0" zoomScale="75" zoomScaleNormal="75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9" customWidth="1"/>
    <col min="3" max="3" width="18.421875" style="9" customWidth="1"/>
    <col min="4" max="4" width="43.7109375" style="9" customWidth="1"/>
    <col min="5" max="5" width="29.7109375" style="9" customWidth="1"/>
    <col min="6" max="9" width="8.8515625" style="9" customWidth="1"/>
    <col min="10" max="10" width="19.57421875" style="9" customWidth="1"/>
    <col min="11" max="11" width="20.7109375" style="9" customWidth="1"/>
    <col min="12" max="16384" width="8.8515625" style="9" customWidth="1"/>
  </cols>
  <sheetData>
    <row r="1" spans="2:64" ht="15" customHeight="1">
      <c r="B1" s="15" t="s">
        <v>89</v>
      </c>
      <c r="C1" s="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6:64" ht="15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15" customHeight="1">
      <c r="B3" s="1" t="str">
        <f>+CONCATENATE('Naslovna strana'!$B$14," ",'Naslovna strana'!$E$14)</f>
        <v>Назив енергетског субјекта: </v>
      </c>
      <c r="C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3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15"/>
    </row>
    <row r="5" spans="2:5" ht="15" customHeight="1">
      <c r="B5" s="34" t="str">
        <f>+CONCATENATE('Naslovna strana'!$B$28," ",'Naslovna strana'!$E$28)</f>
        <v>Датум обраде: </v>
      </c>
      <c r="C5" s="34"/>
      <c r="D5" s="60"/>
      <c r="E5" s="60"/>
    </row>
    <row r="6" spans="4:5" ht="15" customHeight="1">
      <c r="D6" s="60"/>
      <c r="E6" s="60"/>
    </row>
    <row r="7" spans="4:5" ht="15" customHeight="1">
      <c r="D7" s="60"/>
      <c r="E7" s="60"/>
    </row>
    <row r="8" spans="2:5" ht="15" customHeight="1">
      <c r="B8" s="299" t="s">
        <v>321</v>
      </c>
      <c r="C8" s="299"/>
      <c r="D8" s="299"/>
      <c r="E8" s="299"/>
    </row>
    <row r="9" spans="4:14" ht="15" customHeight="1" thickBot="1">
      <c r="D9" s="61"/>
      <c r="E9" s="268" t="s">
        <v>28</v>
      </c>
      <c r="J9" s="1"/>
      <c r="K9" s="1"/>
      <c r="L9" s="1"/>
      <c r="M9" s="1"/>
      <c r="N9" s="1"/>
    </row>
    <row r="10" spans="2:14" ht="15" customHeight="1" thickTop="1">
      <c r="B10" s="323" t="s">
        <v>142</v>
      </c>
      <c r="C10" s="331" t="s">
        <v>36</v>
      </c>
      <c r="D10" s="332"/>
      <c r="E10" s="269">
        <f>'Naslovna strana'!E18</f>
        <v>0</v>
      </c>
      <c r="J10" s="1"/>
      <c r="K10" s="1"/>
      <c r="L10" s="1"/>
      <c r="M10" s="1"/>
      <c r="N10" s="1"/>
    </row>
    <row r="11" spans="2:14" ht="15" customHeight="1">
      <c r="B11" s="324"/>
      <c r="C11" s="333"/>
      <c r="D11" s="334"/>
      <c r="E11" s="270" t="s">
        <v>174</v>
      </c>
      <c r="J11" s="1"/>
      <c r="K11" s="1"/>
      <c r="L11" s="1"/>
      <c r="M11" s="1"/>
      <c r="N11" s="1"/>
    </row>
    <row r="12" spans="2:5" ht="15" customHeight="1">
      <c r="B12" s="16" t="s">
        <v>6</v>
      </c>
      <c r="C12" s="335" t="s">
        <v>175</v>
      </c>
      <c r="D12" s="336"/>
      <c r="E12" s="271"/>
    </row>
    <row r="13" spans="2:6" ht="15" customHeight="1">
      <c r="B13" s="18" t="s">
        <v>7</v>
      </c>
      <c r="C13" s="337" t="s">
        <v>176</v>
      </c>
      <c r="D13" s="338"/>
      <c r="E13" s="272"/>
      <c r="F13" s="1"/>
    </row>
    <row r="14" spans="2:6" ht="15" customHeight="1">
      <c r="B14" s="18" t="s">
        <v>8</v>
      </c>
      <c r="C14" s="337" t="s">
        <v>129</v>
      </c>
      <c r="D14" s="338"/>
      <c r="E14" s="273">
        <v>0.4</v>
      </c>
      <c r="F14" s="1"/>
    </row>
    <row r="15" spans="2:6" ht="15" customHeight="1">
      <c r="B15" s="18" t="s">
        <v>54</v>
      </c>
      <c r="C15" s="337" t="s">
        <v>130</v>
      </c>
      <c r="D15" s="338"/>
      <c r="E15" s="273">
        <v>0.6</v>
      </c>
      <c r="F15" s="1"/>
    </row>
    <row r="16" spans="2:6" ht="15" customHeight="1">
      <c r="B16" s="25" t="s">
        <v>14</v>
      </c>
      <c r="C16" s="339" t="s">
        <v>131</v>
      </c>
      <c r="D16" s="340"/>
      <c r="E16" s="274">
        <v>0.15</v>
      </c>
      <c r="F16" s="1"/>
    </row>
    <row r="17" spans="2:6" ht="15" customHeight="1" thickBot="1">
      <c r="B17" s="28" t="s">
        <v>66</v>
      </c>
      <c r="C17" s="329" t="s">
        <v>198</v>
      </c>
      <c r="D17" s="330"/>
      <c r="E17" s="275">
        <f>ROUND((E12*E14/(1-E16)+E13*E15),4)</f>
        <v>0</v>
      </c>
      <c r="F17" s="1"/>
    </row>
    <row r="18" spans="4:6" ht="15" customHeight="1" thickTop="1">
      <c r="D18" s="1"/>
      <c r="E18" s="1"/>
      <c r="F18" s="1"/>
    </row>
  </sheetData>
  <sheetProtection/>
  <mergeCells count="9">
    <mergeCell ref="B8:E8"/>
    <mergeCell ref="B10:B11"/>
    <mergeCell ref="C17:D17"/>
    <mergeCell ref="C10:D11"/>
    <mergeCell ref="C12:D12"/>
    <mergeCell ref="C13:D13"/>
    <mergeCell ref="C14:D14"/>
    <mergeCell ref="C15:D15"/>
    <mergeCell ref="C16:D16"/>
  </mergeCells>
  <printOptions horizontalCentered="1" verticalCentered="1"/>
  <pageMargins left="0.15748031496062992" right="0.15748031496062992" top="0.71" bottom="0.3937007874015748" header="0.5118110236220472" footer="0.15748031496062992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9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75" customWidth="1"/>
    <col min="2" max="2" width="9.140625" style="75" customWidth="1"/>
    <col min="3" max="3" width="86.8515625" style="75" customWidth="1"/>
    <col min="4" max="4" width="13.7109375" style="75" customWidth="1"/>
    <col min="5" max="16384" width="9.140625" style="75" customWidth="1"/>
  </cols>
  <sheetData>
    <row r="1" ht="15" customHeight="1">
      <c r="B1" s="74" t="s">
        <v>89</v>
      </c>
    </row>
    <row r="3" ht="15" customHeight="1">
      <c r="B3" s="76" t="str">
        <f>+CONCATENATE('Naslovna strana'!$B$14," ",'Naslovna strana'!$E$14)</f>
        <v>Назив енергетског субјекта: </v>
      </c>
    </row>
    <row r="4" ht="15" customHeight="1">
      <c r="B4" s="74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</row>
    <row r="5" ht="15" customHeight="1">
      <c r="B5" s="74" t="str">
        <f>+CONCATENATE('Naslovna strana'!$B$28," ",'Naslovna strana'!$E$28)</f>
        <v>Датум обраде: </v>
      </c>
    </row>
    <row r="8" spans="2:4" ht="15" customHeight="1">
      <c r="B8" s="341" t="s">
        <v>322</v>
      </c>
      <c r="C8" s="341"/>
      <c r="D8" s="341"/>
    </row>
    <row r="9" spans="2:4" ht="15" customHeight="1" thickBot="1">
      <c r="B9" s="77"/>
      <c r="C9" s="78"/>
      <c r="D9" s="79" t="s">
        <v>0</v>
      </c>
    </row>
    <row r="10" spans="2:4" ht="15" customHeight="1" thickTop="1">
      <c r="B10" s="342" t="s">
        <v>142</v>
      </c>
      <c r="C10" s="344" t="s">
        <v>36</v>
      </c>
      <c r="D10" s="223">
        <f>'Naslovna strana'!E18</f>
        <v>0</v>
      </c>
    </row>
    <row r="11" spans="2:4" ht="15" customHeight="1">
      <c r="B11" s="343"/>
      <c r="C11" s="345"/>
      <c r="D11" s="80" t="s">
        <v>141</v>
      </c>
    </row>
    <row r="12" spans="2:4" ht="15" customHeight="1">
      <c r="B12" s="81" t="s">
        <v>6</v>
      </c>
      <c r="C12" s="82" t="s">
        <v>310</v>
      </c>
      <c r="D12" s="83"/>
    </row>
    <row r="13" spans="2:5" ht="15" customHeight="1">
      <c r="B13" s="84" t="s">
        <v>7</v>
      </c>
      <c r="C13" s="85" t="s">
        <v>311</v>
      </c>
      <c r="D13" s="86"/>
      <c r="E13" s="76"/>
    </row>
    <row r="14" spans="2:5" ht="30" customHeight="1">
      <c r="B14" s="87" t="s">
        <v>8</v>
      </c>
      <c r="C14" s="88" t="s">
        <v>312</v>
      </c>
      <c r="D14" s="89"/>
      <c r="E14" s="76"/>
    </row>
    <row r="15" spans="2:5" ht="15" customHeight="1">
      <c r="B15" s="90" t="s">
        <v>54</v>
      </c>
      <c r="C15" s="91" t="s">
        <v>313</v>
      </c>
      <c r="D15" s="92">
        <f>D12-D13-D14</f>
        <v>0</v>
      </c>
      <c r="E15" s="76"/>
    </row>
    <row r="16" spans="2:5" ht="15" customHeight="1">
      <c r="B16" s="90"/>
      <c r="C16" s="91"/>
      <c r="D16" s="93"/>
      <c r="E16" s="76"/>
    </row>
    <row r="17" spans="2:5" ht="15" customHeight="1">
      <c r="B17" s="90" t="s">
        <v>14</v>
      </c>
      <c r="C17" s="94" t="s">
        <v>314</v>
      </c>
      <c r="D17" s="95"/>
      <c r="E17" s="76"/>
    </row>
    <row r="18" spans="2:5" ht="15" customHeight="1">
      <c r="B18" s="90" t="s">
        <v>66</v>
      </c>
      <c r="C18" s="85" t="s">
        <v>315</v>
      </c>
      <c r="D18" s="95"/>
      <c r="E18" s="76"/>
    </row>
    <row r="19" spans="2:5" ht="30" customHeight="1">
      <c r="B19" s="90" t="s">
        <v>67</v>
      </c>
      <c r="C19" s="88" t="s">
        <v>316</v>
      </c>
      <c r="D19" s="95"/>
      <c r="E19" s="76"/>
    </row>
    <row r="20" spans="2:5" ht="15" customHeight="1">
      <c r="B20" s="90" t="s">
        <v>78</v>
      </c>
      <c r="C20" s="91" t="s">
        <v>317</v>
      </c>
      <c r="D20" s="92">
        <f>D17-D18-D19</f>
        <v>0</v>
      </c>
      <c r="E20" s="76"/>
    </row>
    <row r="21" spans="2:5" ht="15" customHeight="1">
      <c r="B21" s="96"/>
      <c r="C21" s="97"/>
      <c r="D21" s="98"/>
      <c r="E21" s="76"/>
    </row>
    <row r="22" spans="2:5" ht="15" customHeight="1" thickBot="1">
      <c r="B22" s="99" t="s">
        <v>118</v>
      </c>
      <c r="C22" s="100" t="s">
        <v>318</v>
      </c>
      <c r="D22" s="101">
        <f>(D15+D20)/2</f>
        <v>0</v>
      </c>
      <c r="E22" s="76"/>
    </row>
    <row r="23" ht="15" customHeight="1" thickTop="1"/>
    <row r="25" spans="2:4" ht="15" customHeight="1">
      <c r="B25" s="341" t="s">
        <v>323</v>
      </c>
      <c r="C25" s="341"/>
      <c r="D25" s="341"/>
    </row>
    <row r="26" spans="2:4" ht="15" customHeight="1" thickBot="1">
      <c r="B26" s="77"/>
      <c r="C26" s="78"/>
      <c r="D26" s="79" t="s">
        <v>0</v>
      </c>
    </row>
    <row r="27" spans="2:4" ht="15" customHeight="1" thickTop="1">
      <c r="B27" s="342" t="s">
        <v>142</v>
      </c>
      <c r="C27" s="344" t="s">
        <v>36</v>
      </c>
      <c r="D27" s="223">
        <f>'Naslovna strana'!E18</f>
        <v>0</v>
      </c>
    </row>
    <row r="28" spans="2:4" ht="15" customHeight="1">
      <c r="B28" s="343"/>
      <c r="C28" s="345"/>
      <c r="D28" s="80" t="s">
        <v>141</v>
      </c>
    </row>
    <row r="29" spans="2:4" ht="15" customHeight="1" thickBot="1">
      <c r="B29" s="248" t="s">
        <v>6</v>
      </c>
      <c r="C29" s="249" t="s">
        <v>125</v>
      </c>
      <c r="D29" s="250"/>
    </row>
    <row r="30" ht="15" customHeight="1" thickTop="1"/>
  </sheetData>
  <sheetProtection/>
  <mergeCells count="6">
    <mergeCell ref="B8:D8"/>
    <mergeCell ref="B10:B11"/>
    <mergeCell ref="C10:C11"/>
    <mergeCell ref="B25:D25"/>
    <mergeCell ref="B27:B28"/>
    <mergeCell ref="C27:C28"/>
  </mergeCells>
  <printOptions horizontalCentered="1"/>
  <pageMargins left="0.25" right="0.25" top="2.35" bottom="0.75" header="0.3" footer="0.3"/>
  <pageSetup fitToHeight="1" fitToWidth="1" horizontalDpi="600" verticalDpi="600" orientation="portrait" paperSize="9" scale="87" r:id="rId1"/>
  <headerFooter alignWithMargins="0">
    <oddFooter>&amp;R&amp;"Arial Narrow,Regular"Страна 1 од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185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62" customWidth="1"/>
    <col min="3" max="3" width="56.421875" style="2" customWidth="1"/>
    <col min="4" max="4" width="16.7109375" style="2" customWidth="1"/>
    <col min="5" max="16384" width="8.8515625" style="9" customWidth="1"/>
  </cols>
  <sheetData>
    <row r="1" spans="2:62" ht="15" customHeight="1">
      <c r="B1" s="15" t="s">
        <v>89</v>
      </c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ht="15" customHeight="1">
      <c r="B2" s="9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15" customHeight="1">
      <c r="B3" s="1" t="str">
        <f>+CONCATENATE('Naslovna strana'!$B$14," ",'Naslovna strana'!$E$14)</f>
        <v>Назив енергетског субјекта: </v>
      </c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34" t="str">
        <f>+CONCATENATE('Naslovna strana'!$B$28," ",'Naslovna strana'!$E$28)</f>
        <v>Датум обраде: </v>
      </c>
      <c r="C5" s="9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3:4" ht="15" customHeight="1">
      <c r="C6" s="1"/>
      <c r="D6" s="9"/>
    </row>
    <row r="7" spans="3:4" ht="15" customHeight="1">
      <c r="C7" s="1"/>
      <c r="D7" s="9"/>
    </row>
    <row r="8" spans="2:4" s="13" customFormat="1" ht="15" customHeight="1">
      <c r="B8" s="299" t="s">
        <v>324</v>
      </c>
      <c r="C8" s="299"/>
      <c r="D8" s="299"/>
    </row>
    <row r="9" spans="2:4" s="13" customFormat="1" ht="15" customHeight="1" thickBot="1">
      <c r="B9" s="42"/>
      <c r="C9" s="102"/>
      <c r="D9" s="103" t="s">
        <v>0</v>
      </c>
    </row>
    <row r="10" spans="2:4" s="13" customFormat="1" ht="15" customHeight="1" thickTop="1">
      <c r="B10" s="346" t="s">
        <v>142</v>
      </c>
      <c r="C10" s="348" t="s">
        <v>36</v>
      </c>
      <c r="D10" s="251">
        <f>'Naslovna strana'!E18</f>
        <v>0</v>
      </c>
    </row>
    <row r="11" spans="2:4" s="13" customFormat="1" ht="15" customHeight="1">
      <c r="B11" s="347"/>
      <c r="C11" s="349"/>
      <c r="D11" s="276" t="s">
        <v>141</v>
      </c>
    </row>
    <row r="12" spans="2:5" s="13" customFormat="1" ht="15" customHeight="1">
      <c r="B12" s="194" t="s">
        <v>6</v>
      </c>
      <c r="C12" s="195" t="s">
        <v>151</v>
      </c>
      <c r="D12" s="277"/>
      <c r="E12" s="106"/>
    </row>
    <row r="13" spans="2:5" s="13" customFormat="1" ht="15" customHeight="1">
      <c r="B13" s="107" t="s">
        <v>7</v>
      </c>
      <c r="C13" s="108" t="s">
        <v>256</v>
      </c>
      <c r="D13" s="278"/>
      <c r="E13" s="106"/>
    </row>
    <row r="14" spans="2:5" s="13" customFormat="1" ht="30" customHeight="1">
      <c r="B14" s="107" t="s">
        <v>8</v>
      </c>
      <c r="C14" s="108" t="s">
        <v>179</v>
      </c>
      <c r="D14" s="278"/>
      <c r="E14" s="106"/>
    </row>
    <row r="15" spans="2:5" s="13" customFormat="1" ht="15" customHeight="1">
      <c r="B15" s="107" t="s">
        <v>54</v>
      </c>
      <c r="C15" s="108" t="s">
        <v>178</v>
      </c>
      <c r="D15" s="278"/>
      <c r="E15" s="106"/>
    </row>
    <row r="16" spans="2:5" s="13" customFormat="1" ht="15" customHeight="1">
      <c r="B16" s="107" t="s">
        <v>14</v>
      </c>
      <c r="C16" s="108" t="s">
        <v>177</v>
      </c>
      <c r="D16" s="278"/>
      <c r="E16" s="106"/>
    </row>
    <row r="17" spans="2:5" s="13" customFormat="1" ht="15" customHeight="1">
      <c r="B17" s="109" t="s">
        <v>66</v>
      </c>
      <c r="C17" s="108" t="s">
        <v>257</v>
      </c>
      <c r="D17" s="241">
        <f>IF('6. Gubici u sistemu'!P14&gt;0,0,('6. Gubici u sistemu'!P14*-1))</f>
        <v>0</v>
      </c>
      <c r="E17" s="106"/>
    </row>
    <row r="18" spans="2:5" s="13" customFormat="1" ht="15" customHeight="1">
      <c r="B18" s="109" t="s">
        <v>67</v>
      </c>
      <c r="C18" s="110" t="s">
        <v>29</v>
      </c>
      <c r="D18" s="278"/>
      <c r="E18" s="106"/>
    </row>
    <row r="19" spans="2:5" s="13" customFormat="1" ht="15" customHeight="1" thickBot="1">
      <c r="B19" s="183" t="s">
        <v>78</v>
      </c>
      <c r="C19" s="182" t="s">
        <v>255</v>
      </c>
      <c r="D19" s="203">
        <f>D12+D13+D14+D15+D16+D17+D18</f>
        <v>0</v>
      </c>
      <c r="E19" s="106"/>
    </row>
    <row r="20" spans="2:4" s="13" customFormat="1" ht="15" customHeight="1" thickTop="1">
      <c r="B20" s="42"/>
      <c r="C20" s="106"/>
      <c r="D20" s="111"/>
    </row>
    <row r="21" spans="2:4" s="13" customFormat="1" ht="15" customHeight="1">
      <c r="B21" s="42"/>
      <c r="C21" s="112"/>
      <c r="D21" s="113"/>
    </row>
    <row r="22" spans="3:4" ht="15" customHeight="1">
      <c r="C22" s="9"/>
      <c r="D22" s="9"/>
    </row>
    <row r="23" spans="3:4" ht="15" customHeight="1">
      <c r="C23" s="9"/>
      <c r="D23" s="9"/>
    </row>
    <row r="24" spans="3:4" ht="15" customHeight="1">
      <c r="C24" s="9"/>
      <c r="D24" s="9"/>
    </row>
    <row r="25" spans="3:4" ht="15" customHeight="1">
      <c r="C25" s="9"/>
      <c r="D25" s="9"/>
    </row>
    <row r="26" spans="3:4" ht="15" customHeight="1">
      <c r="C26" s="9"/>
      <c r="D26" s="9"/>
    </row>
    <row r="27" spans="3:4" ht="15" customHeight="1">
      <c r="C27" s="9"/>
      <c r="D27" s="9"/>
    </row>
    <row r="28" spans="3:4" ht="15" customHeight="1">
      <c r="C28" s="9"/>
      <c r="D28" s="9"/>
    </row>
    <row r="29" spans="3:4" ht="15" customHeight="1">
      <c r="C29" s="9"/>
      <c r="D29" s="9"/>
    </row>
    <row r="30" spans="3:4" ht="15" customHeight="1">
      <c r="C30" s="9"/>
      <c r="D30" s="9"/>
    </row>
    <row r="31" spans="3:4" ht="15" customHeight="1">
      <c r="C31" s="9"/>
      <c r="D31" s="9"/>
    </row>
    <row r="32" spans="3:4" ht="15" customHeight="1">
      <c r="C32" s="9"/>
      <c r="D32" s="9"/>
    </row>
    <row r="33" spans="3:4" ht="15" customHeight="1">
      <c r="C33" s="9"/>
      <c r="D33" s="9"/>
    </row>
    <row r="34" spans="3:4" ht="15" customHeight="1">
      <c r="C34" s="9"/>
      <c r="D34" s="9"/>
    </row>
    <row r="35" spans="3:4" ht="15" customHeight="1">
      <c r="C35" s="9"/>
      <c r="D35" s="9"/>
    </row>
    <row r="36" spans="3:4" ht="15" customHeight="1">
      <c r="C36" s="9"/>
      <c r="D36" s="9"/>
    </row>
    <row r="37" spans="3:4" ht="15" customHeight="1">
      <c r="C37" s="9"/>
      <c r="D37" s="9"/>
    </row>
    <row r="38" spans="3:4" ht="15" customHeight="1">
      <c r="C38" s="9"/>
      <c r="D38" s="9"/>
    </row>
    <row r="39" spans="3:4" ht="15" customHeight="1">
      <c r="C39" s="9"/>
      <c r="D39" s="9"/>
    </row>
    <row r="40" spans="3:4" ht="15" customHeight="1">
      <c r="C40" s="9"/>
      <c r="D40" s="9"/>
    </row>
    <row r="41" spans="3:4" ht="15" customHeight="1">
      <c r="C41" s="9"/>
      <c r="D41" s="9"/>
    </row>
    <row r="42" spans="3:4" ht="15" customHeight="1">
      <c r="C42" s="9"/>
      <c r="D42" s="9"/>
    </row>
    <row r="43" spans="3:4" ht="15" customHeight="1">
      <c r="C43" s="9"/>
      <c r="D43" s="9"/>
    </row>
    <row r="44" spans="3:4" ht="15" customHeight="1">
      <c r="C44" s="9"/>
      <c r="D44" s="9"/>
    </row>
    <row r="45" spans="3:4" ht="15" customHeight="1">
      <c r="C45" s="9"/>
      <c r="D45" s="9"/>
    </row>
    <row r="46" spans="3:4" ht="15" customHeight="1">
      <c r="C46" s="9"/>
      <c r="D46" s="9"/>
    </row>
    <row r="47" spans="3:4" ht="15" customHeight="1">
      <c r="C47" s="9"/>
      <c r="D47" s="9"/>
    </row>
    <row r="48" spans="3:4" ht="15" customHeight="1">
      <c r="C48" s="9"/>
      <c r="D48" s="9"/>
    </row>
    <row r="49" spans="3:4" ht="15" customHeight="1">
      <c r="C49" s="9"/>
      <c r="D49" s="9"/>
    </row>
    <row r="50" spans="3:4" ht="15" customHeight="1">
      <c r="C50" s="9"/>
      <c r="D50" s="9"/>
    </row>
    <row r="51" spans="3:4" ht="15" customHeight="1">
      <c r="C51" s="9"/>
      <c r="D51" s="9"/>
    </row>
    <row r="52" spans="3:4" ht="15" customHeight="1">
      <c r="C52" s="9"/>
      <c r="D52" s="9"/>
    </row>
    <row r="53" spans="3:4" ht="15" customHeight="1">
      <c r="C53" s="9"/>
      <c r="D53" s="9"/>
    </row>
    <row r="54" spans="3:4" ht="15" customHeight="1">
      <c r="C54" s="9"/>
      <c r="D54" s="9"/>
    </row>
    <row r="55" spans="3:4" ht="15" customHeight="1">
      <c r="C55" s="9"/>
      <c r="D55" s="9"/>
    </row>
    <row r="56" spans="3:4" ht="15" customHeight="1">
      <c r="C56" s="9"/>
      <c r="D56" s="9"/>
    </row>
    <row r="57" spans="3:4" ht="15" customHeight="1">
      <c r="C57" s="9"/>
      <c r="D57" s="9"/>
    </row>
    <row r="58" spans="3:4" ht="15" customHeight="1">
      <c r="C58" s="9"/>
      <c r="D58" s="9"/>
    </row>
    <row r="59" spans="3:4" ht="15" customHeight="1">
      <c r="C59" s="9"/>
      <c r="D59" s="9"/>
    </row>
    <row r="60" spans="3:4" ht="15" customHeight="1">
      <c r="C60" s="9"/>
      <c r="D60" s="9"/>
    </row>
    <row r="61" spans="3:4" ht="15" customHeight="1">
      <c r="C61" s="9"/>
      <c r="D61" s="9"/>
    </row>
    <row r="62" spans="3:4" ht="15" customHeight="1">
      <c r="C62" s="9"/>
      <c r="D62" s="9"/>
    </row>
    <row r="63" spans="3:4" ht="15" customHeight="1">
      <c r="C63" s="9"/>
      <c r="D63" s="9"/>
    </row>
    <row r="64" spans="3:4" ht="15" customHeight="1">
      <c r="C64" s="9"/>
      <c r="D64" s="9"/>
    </row>
    <row r="65" spans="3:4" ht="15" customHeight="1">
      <c r="C65" s="9"/>
      <c r="D65" s="9"/>
    </row>
    <row r="66" spans="3:4" ht="15" customHeight="1">
      <c r="C66" s="9"/>
      <c r="D66" s="9"/>
    </row>
    <row r="67" spans="3:4" ht="15" customHeight="1">
      <c r="C67" s="9"/>
      <c r="D67" s="9"/>
    </row>
    <row r="68" spans="3:4" ht="15" customHeight="1">
      <c r="C68" s="9"/>
      <c r="D68" s="9"/>
    </row>
    <row r="69" spans="3:4" ht="15" customHeight="1">
      <c r="C69" s="9"/>
      <c r="D69" s="9"/>
    </row>
    <row r="70" spans="3:4" ht="15" customHeight="1">
      <c r="C70" s="9"/>
      <c r="D70" s="9"/>
    </row>
    <row r="71" spans="3:4" ht="15" customHeight="1">
      <c r="C71" s="9"/>
      <c r="D71" s="9"/>
    </row>
    <row r="72" spans="3:4" ht="15" customHeight="1">
      <c r="C72" s="9"/>
      <c r="D72" s="9"/>
    </row>
    <row r="73" spans="3:4" ht="15" customHeight="1">
      <c r="C73" s="9"/>
      <c r="D73" s="9"/>
    </row>
    <row r="74" spans="3:4" ht="15" customHeight="1">
      <c r="C74" s="9"/>
      <c r="D74" s="9"/>
    </row>
    <row r="75" spans="3:4" ht="15" customHeight="1">
      <c r="C75" s="9"/>
      <c r="D75" s="9"/>
    </row>
    <row r="76" spans="3:4" ht="15" customHeight="1">
      <c r="C76" s="9"/>
      <c r="D76" s="9"/>
    </row>
    <row r="77" spans="3:4" ht="15" customHeight="1">
      <c r="C77" s="9"/>
      <c r="D77" s="9"/>
    </row>
    <row r="78" spans="3:4" ht="15" customHeight="1">
      <c r="C78" s="9"/>
      <c r="D78" s="9"/>
    </row>
    <row r="79" spans="3:4" ht="15" customHeight="1">
      <c r="C79" s="9"/>
      <c r="D79" s="9"/>
    </row>
    <row r="80" spans="3:4" ht="15" customHeight="1">
      <c r="C80" s="9"/>
      <c r="D80" s="9"/>
    </row>
    <row r="81" spans="3:4" ht="15" customHeight="1">
      <c r="C81" s="9"/>
      <c r="D81" s="9"/>
    </row>
    <row r="82" spans="3:4" ht="15" customHeight="1">
      <c r="C82" s="9"/>
      <c r="D82" s="9"/>
    </row>
    <row r="83" spans="3:4" ht="15" customHeight="1">
      <c r="C83" s="9"/>
      <c r="D83" s="9"/>
    </row>
    <row r="84" spans="3:4" ht="15" customHeight="1">
      <c r="C84" s="9"/>
      <c r="D84" s="9"/>
    </row>
    <row r="85" spans="3:4" ht="15" customHeight="1">
      <c r="C85" s="9"/>
      <c r="D85" s="9"/>
    </row>
    <row r="86" spans="3:4" ht="15" customHeight="1">
      <c r="C86" s="9"/>
      <c r="D86" s="9"/>
    </row>
    <row r="87" spans="3:4" ht="15" customHeight="1">
      <c r="C87" s="9"/>
      <c r="D87" s="9"/>
    </row>
    <row r="88" spans="3:4" ht="15" customHeight="1">
      <c r="C88" s="9"/>
      <c r="D88" s="9"/>
    </row>
    <row r="89" spans="3:4" ht="15" customHeight="1">
      <c r="C89" s="9"/>
      <c r="D89" s="9"/>
    </row>
    <row r="90" spans="3:4" ht="15" customHeight="1">
      <c r="C90" s="9"/>
      <c r="D90" s="9"/>
    </row>
    <row r="91" spans="3:4" ht="15" customHeight="1">
      <c r="C91" s="9"/>
      <c r="D91" s="9"/>
    </row>
    <row r="92" spans="3:4" ht="15" customHeight="1">
      <c r="C92" s="9"/>
      <c r="D92" s="9"/>
    </row>
    <row r="93" spans="3:4" ht="15" customHeight="1">
      <c r="C93" s="9"/>
      <c r="D93" s="9"/>
    </row>
    <row r="94" spans="3:4" ht="15" customHeight="1">
      <c r="C94" s="9"/>
      <c r="D94" s="9"/>
    </row>
    <row r="95" spans="3:4" ht="15" customHeight="1">
      <c r="C95" s="9"/>
      <c r="D95" s="9"/>
    </row>
    <row r="96" spans="3:4" ht="15" customHeight="1">
      <c r="C96" s="9"/>
      <c r="D96" s="9"/>
    </row>
    <row r="97" spans="3:4" ht="15" customHeight="1">
      <c r="C97" s="9"/>
      <c r="D97" s="9"/>
    </row>
    <row r="98" spans="3:4" ht="15" customHeight="1">
      <c r="C98" s="9"/>
      <c r="D98" s="9"/>
    </row>
    <row r="99" spans="3:4" ht="15" customHeight="1">
      <c r="C99" s="9"/>
      <c r="D99" s="9"/>
    </row>
    <row r="100" spans="3:4" ht="15" customHeight="1">
      <c r="C100" s="9"/>
      <c r="D100" s="9"/>
    </row>
    <row r="101" spans="3:4" ht="15" customHeight="1">
      <c r="C101" s="9"/>
      <c r="D101" s="9"/>
    </row>
    <row r="102" spans="3:4" ht="15" customHeight="1">
      <c r="C102" s="9"/>
      <c r="D102" s="9"/>
    </row>
    <row r="103" spans="3:4" ht="15" customHeight="1">
      <c r="C103" s="9"/>
      <c r="D103" s="9"/>
    </row>
    <row r="104" spans="3:4" ht="15" customHeight="1">
      <c r="C104" s="9"/>
      <c r="D104" s="9"/>
    </row>
    <row r="105" spans="3:4" ht="15" customHeight="1">
      <c r="C105" s="9"/>
      <c r="D105" s="9"/>
    </row>
    <row r="106" spans="3:4" ht="15" customHeight="1">
      <c r="C106" s="9"/>
      <c r="D106" s="9"/>
    </row>
    <row r="107" spans="3:4" ht="15" customHeight="1">
      <c r="C107" s="9"/>
      <c r="D107" s="9"/>
    </row>
    <row r="108" spans="3:4" ht="15" customHeight="1">
      <c r="C108" s="9"/>
      <c r="D108" s="9"/>
    </row>
    <row r="109" spans="3:4" ht="15" customHeight="1">
      <c r="C109" s="9"/>
      <c r="D109" s="9"/>
    </row>
    <row r="110" spans="3:4" ht="15" customHeight="1">
      <c r="C110" s="9"/>
      <c r="D110" s="9"/>
    </row>
    <row r="111" spans="3:4" ht="15" customHeight="1">
      <c r="C111" s="9"/>
      <c r="D111" s="9"/>
    </row>
    <row r="112" spans="3:4" ht="15" customHeight="1">
      <c r="C112" s="9"/>
      <c r="D112" s="9"/>
    </row>
    <row r="113" spans="3:4" ht="15" customHeight="1">
      <c r="C113" s="9"/>
      <c r="D113" s="9"/>
    </row>
    <row r="114" spans="3:4" ht="15" customHeight="1">
      <c r="C114" s="9"/>
      <c r="D114" s="9"/>
    </row>
    <row r="115" spans="3:4" ht="15" customHeight="1">
      <c r="C115" s="9"/>
      <c r="D115" s="9"/>
    </row>
    <row r="116" spans="3:4" ht="15" customHeight="1">
      <c r="C116" s="9"/>
      <c r="D116" s="9"/>
    </row>
    <row r="117" spans="3:4" ht="15" customHeight="1">
      <c r="C117" s="9"/>
      <c r="D117" s="9"/>
    </row>
    <row r="118" spans="3:4" ht="15" customHeight="1">
      <c r="C118" s="9"/>
      <c r="D118" s="9"/>
    </row>
    <row r="119" spans="3:4" ht="15" customHeight="1">
      <c r="C119" s="9"/>
      <c r="D119" s="9"/>
    </row>
    <row r="120" spans="3:4" ht="15" customHeight="1">
      <c r="C120" s="9"/>
      <c r="D120" s="9"/>
    </row>
    <row r="121" spans="3:4" ht="15" customHeight="1">
      <c r="C121" s="9"/>
      <c r="D121" s="9"/>
    </row>
    <row r="122" spans="3:4" ht="15" customHeight="1">
      <c r="C122" s="9"/>
      <c r="D122" s="9"/>
    </row>
    <row r="123" spans="3:4" ht="15" customHeight="1">
      <c r="C123" s="9"/>
      <c r="D123" s="9"/>
    </row>
    <row r="124" spans="3:4" ht="15" customHeight="1">
      <c r="C124" s="9"/>
      <c r="D124" s="9"/>
    </row>
    <row r="125" spans="3:4" ht="15" customHeight="1">
      <c r="C125" s="9"/>
      <c r="D125" s="9"/>
    </row>
    <row r="126" spans="3:4" ht="15" customHeight="1">
      <c r="C126" s="9"/>
      <c r="D126" s="9"/>
    </row>
    <row r="127" spans="3:4" ht="15" customHeight="1">
      <c r="C127" s="9"/>
      <c r="D127" s="9"/>
    </row>
    <row r="128" spans="3:4" ht="15" customHeight="1">
      <c r="C128" s="9"/>
      <c r="D128" s="9"/>
    </row>
    <row r="129" spans="3:4" ht="15" customHeight="1">
      <c r="C129" s="9"/>
      <c r="D129" s="9"/>
    </row>
    <row r="130" spans="3:4" ht="15" customHeight="1">
      <c r="C130" s="9"/>
      <c r="D130" s="9"/>
    </row>
    <row r="131" spans="3:4" ht="15" customHeight="1">
      <c r="C131" s="9"/>
      <c r="D131" s="9"/>
    </row>
    <row r="132" spans="3:4" ht="15" customHeight="1">
      <c r="C132" s="9"/>
      <c r="D132" s="9"/>
    </row>
    <row r="133" spans="3:4" ht="15" customHeight="1">
      <c r="C133" s="9"/>
      <c r="D133" s="9"/>
    </row>
    <row r="134" spans="3:4" ht="15" customHeight="1">
      <c r="C134" s="9"/>
      <c r="D134" s="9"/>
    </row>
    <row r="135" spans="3:4" ht="15" customHeight="1">
      <c r="C135" s="9"/>
      <c r="D135" s="9"/>
    </row>
    <row r="136" spans="3:4" ht="15" customHeight="1">
      <c r="C136" s="9"/>
      <c r="D136" s="9"/>
    </row>
    <row r="137" spans="3:4" ht="15" customHeight="1">
      <c r="C137" s="9"/>
      <c r="D137" s="9"/>
    </row>
    <row r="138" spans="3:4" ht="15" customHeight="1">
      <c r="C138" s="9"/>
      <c r="D138" s="9"/>
    </row>
    <row r="139" spans="3:4" ht="15" customHeight="1">
      <c r="C139" s="9"/>
      <c r="D139" s="9"/>
    </row>
    <row r="140" spans="3:4" ht="15" customHeight="1">
      <c r="C140" s="9"/>
      <c r="D140" s="9"/>
    </row>
    <row r="141" spans="3:4" ht="15" customHeight="1">
      <c r="C141" s="9"/>
      <c r="D141" s="9"/>
    </row>
    <row r="142" spans="3:4" ht="15" customHeight="1">
      <c r="C142" s="9"/>
      <c r="D142" s="9"/>
    </row>
    <row r="143" spans="3:4" ht="15" customHeight="1">
      <c r="C143" s="9"/>
      <c r="D143" s="9"/>
    </row>
    <row r="144" spans="3:4" ht="15" customHeight="1">
      <c r="C144" s="9"/>
      <c r="D144" s="9"/>
    </row>
    <row r="145" spans="3:4" ht="15" customHeight="1">
      <c r="C145" s="9"/>
      <c r="D145" s="9"/>
    </row>
    <row r="146" spans="3:4" ht="15" customHeight="1">
      <c r="C146" s="9"/>
      <c r="D146" s="9"/>
    </row>
    <row r="147" spans="3:4" ht="15" customHeight="1">
      <c r="C147" s="9"/>
      <c r="D147" s="9"/>
    </row>
    <row r="148" spans="3:4" ht="15" customHeight="1">
      <c r="C148" s="9"/>
      <c r="D148" s="9"/>
    </row>
    <row r="149" spans="3:4" ht="15" customHeight="1">
      <c r="C149" s="9"/>
      <c r="D149" s="9"/>
    </row>
    <row r="150" spans="3:4" ht="15" customHeight="1">
      <c r="C150" s="9"/>
      <c r="D150" s="9"/>
    </row>
    <row r="151" spans="3:4" ht="15" customHeight="1">
      <c r="C151" s="9"/>
      <c r="D151" s="9"/>
    </row>
    <row r="152" spans="3:4" ht="15" customHeight="1">
      <c r="C152" s="9"/>
      <c r="D152" s="9"/>
    </row>
    <row r="153" spans="3:4" ht="15" customHeight="1">
      <c r="C153" s="9"/>
      <c r="D153" s="9"/>
    </row>
    <row r="154" spans="3:4" ht="15" customHeight="1">
      <c r="C154" s="9"/>
      <c r="D154" s="9"/>
    </row>
    <row r="155" spans="3:4" ht="15" customHeight="1">
      <c r="C155" s="9"/>
      <c r="D155" s="9"/>
    </row>
    <row r="156" spans="3:4" ht="15" customHeight="1">
      <c r="C156" s="9"/>
      <c r="D156" s="9"/>
    </row>
    <row r="157" spans="3:4" ht="15" customHeight="1">
      <c r="C157" s="9"/>
      <c r="D157" s="9"/>
    </row>
    <row r="158" spans="3:4" ht="15" customHeight="1">
      <c r="C158" s="9"/>
      <c r="D158" s="9"/>
    </row>
    <row r="159" spans="3:4" ht="15" customHeight="1">
      <c r="C159" s="9"/>
      <c r="D159" s="9"/>
    </row>
    <row r="160" spans="3:4" ht="15" customHeight="1">
      <c r="C160" s="9"/>
      <c r="D160" s="9"/>
    </row>
    <row r="161" spans="3:4" ht="15" customHeight="1">
      <c r="C161" s="9"/>
      <c r="D161" s="9"/>
    </row>
    <row r="162" spans="3:4" ht="15" customHeight="1">
      <c r="C162" s="9"/>
      <c r="D162" s="9"/>
    </row>
    <row r="163" spans="3:4" ht="15" customHeight="1">
      <c r="C163" s="9"/>
      <c r="D163" s="9"/>
    </row>
    <row r="164" spans="3:4" ht="15" customHeight="1">
      <c r="C164" s="9"/>
      <c r="D164" s="9"/>
    </row>
    <row r="165" spans="3:4" ht="15" customHeight="1">
      <c r="C165" s="9"/>
      <c r="D165" s="9"/>
    </row>
    <row r="166" spans="3:4" ht="15" customHeight="1">
      <c r="C166" s="9"/>
      <c r="D166" s="9"/>
    </row>
    <row r="167" spans="3:4" ht="15" customHeight="1">
      <c r="C167" s="9"/>
      <c r="D167" s="9"/>
    </row>
    <row r="168" spans="3:4" ht="15" customHeight="1">
      <c r="C168" s="9"/>
      <c r="D168" s="9"/>
    </row>
    <row r="169" spans="3:4" ht="15" customHeight="1">
      <c r="C169" s="9"/>
      <c r="D169" s="9"/>
    </row>
    <row r="170" spans="3:4" ht="15" customHeight="1">
      <c r="C170" s="9"/>
      <c r="D170" s="9"/>
    </row>
    <row r="171" spans="3:4" ht="15" customHeight="1">
      <c r="C171" s="9"/>
      <c r="D171" s="9"/>
    </row>
    <row r="172" spans="3:4" ht="15" customHeight="1">
      <c r="C172" s="9"/>
      <c r="D172" s="9"/>
    </row>
    <row r="173" spans="3:4" ht="15" customHeight="1">
      <c r="C173" s="9"/>
      <c r="D173" s="9"/>
    </row>
    <row r="174" spans="3:4" ht="15" customHeight="1">
      <c r="C174" s="9"/>
      <c r="D174" s="9"/>
    </row>
    <row r="175" spans="3:4" ht="15" customHeight="1">
      <c r="C175" s="9"/>
      <c r="D175" s="9"/>
    </row>
    <row r="176" spans="3:4" ht="15" customHeight="1">
      <c r="C176" s="9"/>
      <c r="D176" s="9"/>
    </row>
    <row r="177" spans="3:4" ht="15" customHeight="1">
      <c r="C177" s="9"/>
      <c r="D177" s="9"/>
    </row>
    <row r="178" spans="3:4" ht="15" customHeight="1">
      <c r="C178" s="9"/>
      <c r="D178" s="9"/>
    </row>
    <row r="179" spans="3:4" ht="15" customHeight="1">
      <c r="C179" s="9"/>
      <c r="D179" s="9"/>
    </row>
    <row r="180" spans="3:4" ht="15" customHeight="1">
      <c r="C180" s="9"/>
      <c r="D180" s="9"/>
    </row>
    <row r="181" spans="3:4" ht="15" customHeight="1">
      <c r="C181" s="9"/>
      <c r="D181" s="9"/>
    </row>
    <row r="182" spans="3:4" ht="15" customHeight="1">
      <c r="C182" s="9"/>
      <c r="D182" s="9"/>
    </row>
    <row r="183" spans="3:4" ht="15" customHeight="1">
      <c r="C183" s="9"/>
      <c r="D183" s="9"/>
    </row>
    <row r="184" spans="3:4" ht="15" customHeight="1">
      <c r="C184" s="9"/>
      <c r="D184" s="9"/>
    </row>
    <row r="185" spans="3:4" ht="15" customHeight="1">
      <c r="C185" s="9"/>
      <c r="D185" s="9"/>
    </row>
  </sheetData>
  <sheetProtection/>
  <mergeCells count="3">
    <mergeCell ref="B8:D8"/>
    <mergeCell ref="B10:B11"/>
    <mergeCell ref="C10:C11"/>
  </mergeCells>
  <printOptions horizontalCentered="1"/>
  <pageMargins left="0.31" right="0.3" top="1.58" bottom="0.21" header="0.17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2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40" customWidth="1"/>
    <col min="2" max="2" width="9.140625" style="62" customWidth="1"/>
    <col min="3" max="3" width="56.421875" style="40" customWidth="1"/>
    <col min="4" max="16" width="12.7109375" style="40" customWidth="1"/>
    <col min="17" max="16384" width="8.8515625" style="40" customWidth="1"/>
  </cols>
  <sheetData>
    <row r="1" spans="2:63" ht="15" customHeight="1">
      <c r="B1" s="114" t="s">
        <v>89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</row>
    <row r="2" spans="2:63" ht="15" customHeight="1">
      <c r="B2" s="4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</row>
    <row r="3" spans="2:63" ht="15" customHeight="1">
      <c r="B3" s="115" t="str">
        <f>+CONCATENATE('Naslovna strana'!$B$14," ",'Naslovna strana'!$E$14)</f>
        <v>Назив енергетског субјекта: 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</row>
    <row r="4" spans="2:63" ht="15" customHeight="1">
      <c r="B4" s="114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</row>
    <row r="5" spans="2:63" ht="15" customHeight="1">
      <c r="B5" s="114" t="str">
        <f>+CONCATENATE('Naslovna strana'!$B$28," ",'Naslovna strana'!$E$28)</f>
        <v>Датум обраде: 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</row>
    <row r="6" spans="3:4" ht="15" customHeight="1">
      <c r="C6" s="115"/>
      <c r="D6" s="115"/>
    </row>
    <row r="7" spans="3:4" ht="15" customHeight="1">
      <c r="C7" s="115"/>
      <c r="D7" s="115"/>
    </row>
    <row r="8" spans="3:4" ht="15" customHeight="1">
      <c r="C8" s="121"/>
      <c r="D8" s="121"/>
    </row>
    <row r="9" spans="2:16" ht="15" customHeight="1">
      <c r="B9" s="351" t="s">
        <v>325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</row>
    <row r="10" ht="15" customHeight="1" thickBot="1"/>
    <row r="11" spans="2:16" ht="26.25" thickTop="1">
      <c r="B11" s="126" t="s">
        <v>142</v>
      </c>
      <c r="C11" s="118" t="s">
        <v>36</v>
      </c>
      <c r="D11" s="118" t="s">
        <v>160</v>
      </c>
      <c r="E11" s="118" t="s">
        <v>161</v>
      </c>
      <c r="F11" s="118" t="s">
        <v>79</v>
      </c>
      <c r="G11" s="118" t="s">
        <v>80</v>
      </c>
      <c r="H11" s="118" t="s">
        <v>81</v>
      </c>
      <c r="I11" s="118" t="s">
        <v>82</v>
      </c>
      <c r="J11" s="127" t="s">
        <v>83</v>
      </c>
      <c r="K11" s="127" t="s">
        <v>162</v>
      </c>
      <c r="L11" s="127" t="s">
        <v>163</v>
      </c>
      <c r="M11" s="127" t="s">
        <v>164</v>
      </c>
      <c r="N11" s="127" t="s">
        <v>165</v>
      </c>
      <c r="O11" s="127" t="s">
        <v>166</v>
      </c>
      <c r="P11" s="128">
        <f>'Naslovna strana'!E18</f>
        <v>0</v>
      </c>
    </row>
    <row r="12" spans="2:16" ht="30" customHeight="1">
      <c r="B12" s="129" t="s">
        <v>6</v>
      </c>
      <c r="C12" s="119" t="s">
        <v>236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>
        <f>SUM(D12:O12)</f>
        <v>0</v>
      </c>
    </row>
    <row r="13" spans="2:16" ht="30" customHeight="1">
      <c r="B13" s="132" t="s">
        <v>7</v>
      </c>
      <c r="C13" s="120" t="s">
        <v>193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135">
        <f>IF(P12=0,0,P14/P12*1000)</f>
        <v>0</v>
      </c>
    </row>
    <row r="14" spans="2:16" ht="15" customHeight="1" thickBot="1">
      <c r="B14" s="136" t="s">
        <v>8</v>
      </c>
      <c r="C14" s="137" t="s">
        <v>192</v>
      </c>
      <c r="D14" s="138">
        <f aca="true" t="shared" si="0" ref="D14:O14">D12*D13/1000</f>
        <v>0</v>
      </c>
      <c r="E14" s="138">
        <f t="shared" si="0"/>
        <v>0</v>
      </c>
      <c r="F14" s="138">
        <f t="shared" si="0"/>
        <v>0</v>
      </c>
      <c r="G14" s="138">
        <f t="shared" si="0"/>
        <v>0</v>
      </c>
      <c r="H14" s="138">
        <f t="shared" si="0"/>
        <v>0</v>
      </c>
      <c r="I14" s="138">
        <f t="shared" si="0"/>
        <v>0</v>
      </c>
      <c r="J14" s="138">
        <f t="shared" si="0"/>
        <v>0</v>
      </c>
      <c r="K14" s="138">
        <f t="shared" si="0"/>
        <v>0</v>
      </c>
      <c r="L14" s="138">
        <f t="shared" si="0"/>
        <v>0</v>
      </c>
      <c r="M14" s="138">
        <f t="shared" si="0"/>
        <v>0</v>
      </c>
      <c r="N14" s="138">
        <f t="shared" si="0"/>
        <v>0</v>
      </c>
      <c r="O14" s="138">
        <f t="shared" si="0"/>
        <v>0</v>
      </c>
      <c r="P14" s="139">
        <f>SUM(D14:O14)</f>
        <v>0</v>
      </c>
    </row>
    <row r="15" spans="2:18" ht="20.25" customHeight="1" thickTop="1">
      <c r="B15" s="350" t="s">
        <v>301</v>
      </c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178"/>
      <c r="R15" s="178"/>
    </row>
    <row r="16" ht="15" customHeight="1"/>
    <row r="17" ht="15" customHeight="1">
      <c r="B17" s="177"/>
    </row>
    <row r="18" ht="15" customHeight="1"/>
    <row r="19" ht="15" customHeight="1">
      <c r="B19" s="177"/>
    </row>
    <row r="20" ht="15" customHeight="1">
      <c r="D20" s="176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sheetProtection/>
  <mergeCells count="2">
    <mergeCell ref="B15:P15"/>
    <mergeCell ref="B9:P9"/>
  </mergeCells>
  <printOptions horizontalCentered="1" verticalCentered="1"/>
  <pageMargins left="0.17" right="0.17" top="0.53" bottom="0.53" header="0.3" footer="0.3"/>
  <pageSetup fitToHeight="1" fitToWidth="1" horizontalDpi="600" verticalDpi="600" orientation="landscape" paperSize="9" scale="64" r:id="rId1"/>
  <headerFooter>
    <oddFooter>&amp;R&amp;"Arial Narrow,Regular"Страна 1 од 1</oddFooter>
  </headerFooter>
  <ignoredErrors>
    <ignoredError sqref="P1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39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9" customWidth="1"/>
    <col min="2" max="2" width="9.00390625" style="9" customWidth="1"/>
    <col min="3" max="3" width="71.7109375" style="9" customWidth="1"/>
    <col min="4" max="16" width="11.7109375" style="9" customWidth="1"/>
    <col min="17" max="16384" width="9.140625" style="9" customWidth="1"/>
  </cols>
  <sheetData>
    <row r="1" spans="2:65" ht="15" customHeight="1">
      <c r="B1" s="15" t="s">
        <v>89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7:65" ht="1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2:65" ht="15" customHeight="1">
      <c r="B3" s="1" t="str">
        <f>+CONCATENATE('Naslovna strana'!$B$14," ",'Naslovna strana'!$E$14)</f>
        <v>Назив енергетског субјекта: 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2:65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2:65" ht="15" customHeight="1">
      <c r="B5" s="34" t="str">
        <f>+CONCATENATE('Naslovna strana'!$B$28," ",'Naslovna strana'!$E$28)</f>
        <v>Датум обраде: 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ht="15" customHeight="1"/>
    <row r="7" ht="15" customHeight="1"/>
    <row r="8" spans="2:16" s="40" customFormat="1" ht="15" customHeight="1">
      <c r="B8" s="299" t="s">
        <v>326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</row>
    <row r="9" spans="2:9" s="40" customFormat="1" ht="15" customHeight="1" thickBot="1">
      <c r="B9" s="213"/>
      <c r="C9" s="213"/>
      <c r="D9" s="213"/>
      <c r="E9" s="213"/>
      <c r="F9" s="213"/>
      <c r="G9" s="213"/>
      <c r="H9" s="213"/>
      <c r="I9" s="213"/>
    </row>
    <row r="10" spans="2:16" s="40" customFormat="1" ht="60" customHeight="1" thickTop="1">
      <c r="B10" s="126" t="s">
        <v>142</v>
      </c>
      <c r="C10" s="214" t="s">
        <v>36</v>
      </c>
      <c r="D10" s="214" t="s">
        <v>160</v>
      </c>
      <c r="E10" s="214" t="s">
        <v>161</v>
      </c>
      <c r="F10" s="214" t="s">
        <v>79</v>
      </c>
      <c r="G10" s="214" t="s">
        <v>80</v>
      </c>
      <c r="H10" s="214" t="s">
        <v>81</v>
      </c>
      <c r="I10" s="214" t="s">
        <v>82</v>
      </c>
      <c r="J10" s="127" t="s">
        <v>83</v>
      </c>
      <c r="K10" s="127" t="s">
        <v>162</v>
      </c>
      <c r="L10" s="127" t="s">
        <v>163</v>
      </c>
      <c r="M10" s="127" t="s">
        <v>164</v>
      </c>
      <c r="N10" s="127" t="s">
        <v>165</v>
      </c>
      <c r="O10" s="127" t="s">
        <v>166</v>
      </c>
      <c r="P10" s="212">
        <f>'Naslovna strana'!E18</f>
        <v>0</v>
      </c>
    </row>
    <row r="11" spans="2:16" s="40" customFormat="1" ht="15" customHeight="1">
      <c r="B11" s="129" t="s">
        <v>6</v>
      </c>
      <c r="C11" s="226" t="s">
        <v>264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1">
        <f>SUM(D11:O11)</f>
        <v>0</v>
      </c>
    </row>
    <row r="12" spans="2:16" s="40" customFormat="1" ht="15" customHeight="1">
      <c r="B12" s="207" t="s">
        <v>7</v>
      </c>
      <c r="C12" s="209" t="s">
        <v>265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>
        <f aca="true" t="shared" si="0" ref="P12:P17">SUM(D12:O12)</f>
        <v>0</v>
      </c>
    </row>
    <row r="13" spans="2:16" s="40" customFormat="1" ht="15" customHeight="1">
      <c r="B13" s="207" t="s">
        <v>8</v>
      </c>
      <c r="C13" s="209" t="s">
        <v>266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4">
        <f t="shared" si="0"/>
        <v>0</v>
      </c>
    </row>
    <row r="14" spans="2:16" s="40" customFormat="1" ht="15" customHeight="1">
      <c r="B14" s="207" t="s">
        <v>54</v>
      </c>
      <c r="C14" s="209" t="s">
        <v>267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4">
        <f t="shared" si="0"/>
        <v>0</v>
      </c>
    </row>
    <row r="15" spans="2:16" s="40" customFormat="1" ht="15" customHeight="1">
      <c r="B15" s="207" t="s">
        <v>14</v>
      </c>
      <c r="C15" s="209" t="s">
        <v>268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4">
        <f t="shared" si="0"/>
        <v>0</v>
      </c>
    </row>
    <row r="16" spans="2:16" s="40" customFormat="1" ht="15" customHeight="1">
      <c r="B16" s="207" t="s">
        <v>66</v>
      </c>
      <c r="C16" s="209" t="s">
        <v>269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4">
        <f t="shared" si="0"/>
        <v>0</v>
      </c>
    </row>
    <row r="17" spans="2:16" s="40" customFormat="1" ht="15" customHeight="1">
      <c r="B17" s="207" t="s">
        <v>67</v>
      </c>
      <c r="C17" s="209" t="s">
        <v>270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227">
        <f t="shared" si="0"/>
        <v>0</v>
      </c>
    </row>
    <row r="18" spans="2:16" s="40" customFormat="1" ht="15" customHeight="1">
      <c r="B18" s="207" t="s">
        <v>78</v>
      </c>
      <c r="C18" s="208" t="s">
        <v>271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4"/>
    </row>
    <row r="19" spans="2:16" s="40" customFormat="1" ht="15" customHeight="1">
      <c r="B19" s="207" t="s">
        <v>118</v>
      </c>
      <c r="C19" s="208" t="s">
        <v>272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4"/>
    </row>
    <row r="20" spans="2:16" s="40" customFormat="1" ht="15" customHeight="1">
      <c r="B20" s="207" t="s">
        <v>119</v>
      </c>
      <c r="C20" s="209" t="s">
        <v>284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4"/>
    </row>
    <row r="21" spans="2:16" s="40" customFormat="1" ht="15" customHeight="1">
      <c r="B21" s="207" t="s">
        <v>245</v>
      </c>
      <c r="C21" s="208" t="s">
        <v>273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4"/>
    </row>
    <row r="22" spans="2:16" s="40" customFormat="1" ht="15" customHeight="1">
      <c r="B22" s="207" t="s">
        <v>246</v>
      </c>
      <c r="C22" s="208" t="s">
        <v>274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4"/>
    </row>
    <row r="23" spans="2:16" s="40" customFormat="1" ht="15" customHeight="1">
      <c r="B23" s="207" t="s">
        <v>247</v>
      </c>
      <c r="C23" s="209" t="s">
        <v>285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4"/>
    </row>
    <row r="24" spans="2:16" s="40" customFormat="1" ht="15" customHeight="1">
      <c r="B24" s="207" t="s">
        <v>248</v>
      </c>
      <c r="C24" s="209" t="s">
        <v>286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35"/>
    </row>
    <row r="25" spans="2:16" s="40" customFormat="1" ht="15" customHeight="1">
      <c r="B25" s="207" t="s">
        <v>249</v>
      </c>
      <c r="C25" s="209" t="s">
        <v>287</v>
      </c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35"/>
    </row>
    <row r="26" spans="2:16" s="40" customFormat="1" ht="15" customHeight="1">
      <c r="B26" s="207" t="s">
        <v>250</v>
      </c>
      <c r="C26" s="209" t="s">
        <v>288</v>
      </c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35"/>
    </row>
    <row r="27" spans="2:16" s="40" customFormat="1" ht="15" customHeight="1">
      <c r="B27" s="207" t="s">
        <v>251</v>
      </c>
      <c r="C27" s="209" t="s">
        <v>289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35"/>
    </row>
    <row r="28" spans="2:16" s="40" customFormat="1" ht="15" customHeight="1">
      <c r="B28" s="207" t="s">
        <v>252</v>
      </c>
      <c r="C28" s="209" t="s">
        <v>290</v>
      </c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35"/>
    </row>
    <row r="29" spans="2:16" s="40" customFormat="1" ht="15" customHeight="1">
      <c r="B29" s="207" t="s">
        <v>253</v>
      </c>
      <c r="C29" s="209" t="s">
        <v>291</v>
      </c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35"/>
    </row>
    <row r="30" spans="2:16" s="40" customFormat="1" ht="15" customHeight="1">
      <c r="B30" s="207" t="s">
        <v>275</v>
      </c>
      <c r="C30" s="209" t="s">
        <v>292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35"/>
    </row>
    <row r="31" spans="2:16" s="40" customFormat="1" ht="15" customHeight="1">
      <c r="B31" s="207" t="s">
        <v>276</v>
      </c>
      <c r="C31" s="210" t="s">
        <v>293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35"/>
    </row>
    <row r="32" spans="2:16" s="40" customFormat="1" ht="15" customHeight="1">
      <c r="B32" s="207" t="s">
        <v>277</v>
      </c>
      <c r="C32" s="210" t="s">
        <v>294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35"/>
    </row>
    <row r="33" spans="2:16" s="40" customFormat="1" ht="15" customHeight="1">
      <c r="B33" s="207" t="s">
        <v>279</v>
      </c>
      <c r="C33" s="210" t="s">
        <v>295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35"/>
    </row>
    <row r="34" spans="2:16" s="40" customFormat="1" ht="15" customHeight="1">
      <c r="B34" s="207" t="s">
        <v>280</v>
      </c>
      <c r="C34" s="210" t="s">
        <v>296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35"/>
    </row>
    <row r="35" spans="2:16" s="40" customFormat="1" ht="15" customHeight="1">
      <c r="B35" s="207" t="s">
        <v>281</v>
      </c>
      <c r="C35" s="210" t="s">
        <v>297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35"/>
    </row>
    <row r="36" spans="2:16" s="40" customFormat="1" ht="15" customHeight="1">
      <c r="B36" s="207" t="s">
        <v>282</v>
      </c>
      <c r="C36" s="211" t="s">
        <v>298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35"/>
    </row>
    <row r="37" spans="2:16" s="40" customFormat="1" ht="15" customHeight="1" thickBot="1">
      <c r="B37" s="136" t="s">
        <v>283</v>
      </c>
      <c r="C37" s="137" t="s">
        <v>306</v>
      </c>
      <c r="D37" s="138">
        <f aca="true" t="shared" si="1" ref="D37:O37">(D11*D24+D12*D25+D13*D26+D14*D27+D15*D28+D16*D29+D17*D30+D18*D31/12+D19*D32/12+D20*D33/12+D21*D34/12+D22*D35/12+D23*D36/12)/1000</f>
        <v>0</v>
      </c>
      <c r="E37" s="138">
        <f t="shared" si="1"/>
        <v>0</v>
      </c>
      <c r="F37" s="138">
        <f t="shared" si="1"/>
        <v>0</v>
      </c>
      <c r="G37" s="138">
        <f t="shared" si="1"/>
        <v>0</v>
      </c>
      <c r="H37" s="138">
        <f t="shared" si="1"/>
        <v>0</v>
      </c>
      <c r="I37" s="138">
        <f t="shared" si="1"/>
        <v>0</v>
      </c>
      <c r="J37" s="138">
        <f t="shared" si="1"/>
        <v>0</v>
      </c>
      <c r="K37" s="138">
        <f t="shared" si="1"/>
        <v>0</v>
      </c>
      <c r="L37" s="138">
        <f t="shared" si="1"/>
        <v>0</v>
      </c>
      <c r="M37" s="138">
        <f t="shared" si="1"/>
        <v>0</v>
      </c>
      <c r="N37" s="138">
        <f t="shared" si="1"/>
        <v>0</v>
      </c>
      <c r="O37" s="138">
        <f t="shared" si="1"/>
        <v>0</v>
      </c>
      <c r="P37" s="139">
        <f>SUM(D37:O37)</f>
        <v>0</v>
      </c>
    </row>
    <row r="38" spans="2:16" s="40" customFormat="1" ht="32.25" customHeight="1" thickTop="1">
      <c r="B38" s="350" t="s">
        <v>300</v>
      </c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</row>
    <row r="39" s="40" customFormat="1" ht="15" customHeight="1">
      <c r="C39" s="3"/>
    </row>
    <row r="40" ht="15" customHeight="1"/>
    <row r="41" ht="15" customHeight="1"/>
    <row r="42" ht="15" customHeight="1"/>
    <row r="43" ht="15" customHeight="1"/>
  </sheetData>
  <sheetProtection/>
  <mergeCells count="2">
    <mergeCell ref="B8:P8"/>
    <mergeCell ref="B38:P38"/>
  </mergeCells>
  <printOptions horizontalCentered="1" verticalCentered="1"/>
  <pageMargins left="0.17" right="0.17" top="0.25" bottom="0.34" header="0.17" footer="0.17"/>
  <pageSetup fitToHeight="1" fitToWidth="1" horizontalDpi="600" verticalDpi="600" orientation="landscape" paperSize="9" scale="63" r:id="rId1"/>
  <headerFooter>
    <oddFooter>&amp;R&amp;"Arial Narrow,Regular"Страна &amp;P oд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O21"/>
  <sheetViews>
    <sheetView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40" customWidth="1"/>
    <col min="2" max="2" width="9.00390625" style="62" customWidth="1"/>
    <col min="3" max="3" width="84.7109375" style="40" customWidth="1"/>
    <col min="4" max="6" width="12.8515625" style="40" customWidth="1"/>
    <col min="7" max="9" width="13.7109375" style="40" customWidth="1"/>
    <col min="10" max="16384" width="8.8515625" style="40" customWidth="1"/>
  </cols>
  <sheetData>
    <row r="1" spans="2:67" ht="15" customHeight="1">
      <c r="B1" s="114" t="s">
        <v>89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</row>
    <row r="2" spans="2:67" ht="15" customHeight="1">
      <c r="B2" s="40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</row>
    <row r="3" spans="2:67" ht="15" customHeight="1">
      <c r="B3" s="1" t="str">
        <f>+CONCATENATE('Naslovna strana'!$B$14," ",'Naslovna strana'!$E$14)</f>
        <v>Назив енергетског субјекта: 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</row>
    <row r="4" spans="2:67" ht="15" customHeight="1">
      <c r="B4" s="15" t="str">
        <f>+CONCATENATE('Naslovna strana'!$B$11," ",'Naslovna strana'!$C$11)</f>
        <v>Енергетска делатност: Дистрибуција и управљање дистрибутивним системом за природни гас</v>
      </c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</row>
    <row r="5" spans="2:67" ht="15" customHeight="1">
      <c r="B5" s="34" t="str">
        <f>+CONCATENATE('Naslovna strana'!$B$28," ",'Naslovna strana'!$E$28)</f>
        <v>Датум обраде: </v>
      </c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</row>
    <row r="6" spans="3:8" ht="15" customHeight="1">
      <c r="C6" s="115"/>
      <c r="D6" s="115"/>
      <c r="E6" s="115"/>
      <c r="F6" s="115"/>
      <c r="G6" s="115"/>
      <c r="H6" s="115"/>
    </row>
    <row r="7" spans="3:8" ht="15" customHeight="1">
      <c r="C7" s="115"/>
      <c r="D7" s="115"/>
      <c r="E7" s="115"/>
      <c r="F7" s="115"/>
      <c r="G7" s="115"/>
      <c r="H7" s="115"/>
    </row>
    <row r="8" spans="2:9" ht="15" customHeight="1">
      <c r="B8" s="299" t="s">
        <v>327</v>
      </c>
      <c r="C8" s="299"/>
      <c r="D8" s="299"/>
      <c r="E8" s="299"/>
      <c r="F8" s="299"/>
      <c r="G8" s="299"/>
      <c r="H8" s="299"/>
      <c r="I8" s="221"/>
    </row>
    <row r="9" ht="15" customHeight="1" thickBot="1">
      <c r="H9" s="224" t="s">
        <v>0</v>
      </c>
    </row>
    <row r="10" spans="2:9" ht="15" customHeight="1" thickTop="1">
      <c r="B10" s="346" t="s">
        <v>142</v>
      </c>
      <c r="C10" s="348" t="s">
        <v>36</v>
      </c>
      <c r="D10" s="240">
        <f>'Naslovna strana'!E18-4</f>
        <v>-4</v>
      </c>
      <c r="E10" s="240">
        <f>'Naslovna strana'!E18-3</f>
        <v>-3</v>
      </c>
      <c r="F10" s="240">
        <f>'Naslovna strana'!E18-2</f>
        <v>-2</v>
      </c>
      <c r="G10" s="240">
        <f>'Naslovna strana'!E18-1</f>
        <v>-1</v>
      </c>
      <c r="H10" s="243">
        <f>'Naslovna strana'!E18</f>
        <v>0</v>
      </c>
      <c r="I10" s="353"/>
    </row>
    <row r="11" spans="2:9" ht="15" customHeight="1">
      <c r="B11" s="363"/>
      <c r="C11" s="354"/>
      <c r="D11" s="355" t="s">
        <v>141</v>
      </c>
      <c r="E11" s="356"/>
      <c r="F11" s="356"/>
      <c r="G11" s="356"/>
      <c r="H11" s="357"/>
      <c r="I11" s="353"/>
    </row>
    <row r="12" spans="2:9" ht="12.75">
      <c r="B12" s="104" t="s">
        <v>6</v>
      </c>
      <c r="C12" s="105" t="s">
        <v>195</v>
      </c>
      <c r="D12" s="222"/>
      <c r="E12" s="222"/>
      <c r="F12" s="222"/>
      <c r="G12" s="222"/>
      <c r="H12" s="285">
        <f>IF('1. Korekcioni element'!F22&gt;0,('1. Korekcioni element'!F20-'1. Korekcioni element'!F22),0)</f>
        <v>0</v>
      </c>
      <c r="I12" s="228"/>
    </row>
    <row r="13" spans="2:9" ht="15" customHeight="1">
      <c r="B13" s="107" t="s">
        <v>7</v>
      </c>
      <c r="C13" s="108" t="s">
        <v>194</v>
      </c>
      <c r="D13" s="286"/>
      <c r="E13" s="256"/>
      <c r="F13" s="256"/>
      <c r="G13" s="256"/>
      <c r="H13" s="287">
        <f>'1. Korekcioni element'!G12</f>
        <v>0</v>
      </c>
      <c r="I13" s="229"/>
    </row>
    <row r="14" spans="2:9" ht="15" customHeight="1">
      <c r="B14" s="109" t="s">
        <v>8</v>
      </c>
      <c r="C14" s="233" t="s">
        <v>197</v>
      </c>
      <c r="D14" s="234">
        <f>+D12*(1+D13)</f>
        <v>0</v>
      </c>
      <c r="E14" s="234">
        <f>(D14+E12)*(1+E13)</f>
        <v>0</v>
      </c>
      <c r="F14" s="234">
        <f>(E14+F12)*(1+F13)</f>
        <v>0</v>
      </c>
      <c r="G14" s="234">
        <f>(F14+G12)*(1+G13)</f>
        <v>0</v>
      </c>
      <c r="H14" s="181">
        <f>IF(AND(G12=0,G16=0),0,IF(G16=0,(G14+H12)*(1+H13),G16*(1+H13)))</f>
        <v>0</v>
      </c>
      <c r="I14" s="230"/>
    </row>
    <row r="15" spans="2:9" ht="25.5">
      <c r="B15" s="107" t="s">
        <v>54</v>
      </c>
      <c r="C15" s="231" t="s">
        <v>168</v>
      </c>
      <c r="D15" s="364"/>
      <c r="E15" s="365"/>
      <c r="F15" s="365"/>
      <c r="G15" s="236"/>
      <c r="H15" s="241">
        <f>IF(AND(H12&lt;&gt;0,G16=0),0,(IF((0.2*('1. Korekcioni element'!F12+'1. Korekcioni element'!F13+'1. Korekcioni element'!F14*'1. Korekcioni element'!F15-'1. Korekcioni element'!F16+'1. Korekcioni element'!F17+'1. Korekcioni element'!F18))&gt;(H14),(H14),(0.2*ABS('1. Korekcioni element'!F12+'1. Korekcioni element'!F13+'1. Korekcioni element'!F14*'1. Korekcioni element'!F15-'1. Korekcioni element'!F16+'1. Korekcioni element'!F17+'1. Korekcioni element'!F18)))))</f>
        <v>0</v>
      </c>
      <c r="I15" s="235"/>
    </row>
    <row r="16" spans="2:9" ht="26.25" thickBot="1">
      <c r="B16" s="174" t="s">
        <v>14</v>
      </c>
      <c r="C16" s="175" t="s">
        <v>196</v>
      </c>
      <c r="D16" s="359"/>
      <c r="E16" s="360"/>
      <c r="F16" s="361"/>
      <c r="G16" s="239"/>
      <c r="H16" s="232">
        <f>IF(H15=0,0,H14-H15)</f>
        <v>0</v>
      </c>
      <c r="I16" s="225"/>
    </row>
    <row r="17" spans="2:8" ht="30" customHeight="1" thickTop="1">
      <c r="B17" s="362" t="s">
        <v>330</v>
      </c>
      <c r="C17" s="362"/>
      <c r="D17" s="362"/>
      <c r="E17" s="362"/>
      <c r="F17" s="362"/>
      <c r="G17" s="362"/>
      <c r="H17" s="362"/>
    </row>
    <row r="18" ht="15" customHeight="1">
      <c r="H18" s="176"/>
    </row>
    <row r="19" spans="2:9" ht="38.25" customHeight="1">
      <c r="B19" s="358"/>
      <c r="C19" s="358"/>
      <c r="D19" s="358"/>
      <c r="E19" s="358"/>
      <c r="F19" s="358"/>
      <c r="G19" s="358"/>
      <c r="H19" s="358"/>
      <c r="I19" s="358"/>
    </row>
    <row r="20" ht="15" customHeight="1"/>
    <row r="21" spans="2:8" ht="49.5" customHeight="1">
      <c r="B21" s="352"/>
      <c r="C21" s="352"/>
      <c r="D21" s="352"/>
      <c r="E21" s="352"/>
      <c r="F21" s="352"/>
      <c r="G21" s="352"/>
      <c r="H21" s="352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sheetProtection/>
  <mergeCells count="10">
    <mergeCell ref="B21:H21"/>
    <mergeCell ref="I10:I11"/>
    <mergeCell ref="C10:C11"/>
    <mergeCell ref="D11:H11"/>
    <mergeCell ref="B19:I19"/>
    <mergeCell ref="B8:H8"/>
    <mergeCell ref="D16:F16"/>
    <mergeCell ref="B17:H17"/>
    <mergeCell ref="B10:B11"/>
    <mergeCell ref="D15:F15"/>
  </mergeCells>
  <printOptions/>
  <pageMargins left="0.17" right="0.17" top="1.92" bottom="0.75" header="0.3" footer="0.3"/>
  <pageSetup fitToHeight="1" fitToWidth="1" horizontalDpi="600" verticalDpi="600" orientation="landscape" paperSize="9" scale="92" r:id="rId1"/>
  <headerFooter>
    <oddFooter>&amp;R&amp;"Arial Narrow,Regular"Страна 1 од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Petronijevic</dc:creator>
  <cp:keywords/>
  <dc:description/>
  <cp:lastModifiedBy>Slobodan Jovanovic</cp:lastModifiedBy>
  <cp:lastPrinted>2019-01-25T10:33:18Z</cp:lastPrinted>
  <dcterms:created xsi:type="dcterms:W3CDTF">2006-07-05T09:57:32Z</dcterms:created>
  <dcterms:modified xsi:type="dcterms:W3CDTF">2019-01-25T11:04:19Z</dcterms:modified>
  <cp:category/>
  <cp:version/>
  <cp:contentType/>
  <cp:contentStatus/>
</cp:coreProperties>
</file>